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1"/>
  </bookViews>
  <sheets>
    <sheet name="титул" sheetId="1" r:id="rId1"/>
    <sheet name="план" sheetId="2" r:id="rId2"/>
    <sheet name="Лист1 (2)" sheetId="3" state="hidden" r:id="rId3"/>
  </sheets>
  <definedNames/>
  <calcPr fullCalcOnLoad="1"/>
</workbook>
</file>

<file path=xl/sharedStrings.xml><?xml version="1.0" encoding="utf-8"?>
<sst xmlns="http://schemas.openxmlformats.org/spreadsheetml/2006/main" count="796" uniqueCount="259">
  <si>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</si>
  <si>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</si>
  <si>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</si>
  <si>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</si>
  <si>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</si>
  <si>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</si>
  <si>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</si>
  <si>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</si>
  <si>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</si>
  <si>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</si>
  <si>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</si>
  <si>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</si>
  <si>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</si>
  <si>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</si>
  <si>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Донбаська державна машинобудівна академія</t>
  </si>
  <si>
    <t>С</t>
  </si>
  <si>
    <t>К</t>
  </si>
  <si>
    <t>Всього</t>
  </si>
  <si>
    <t>Ректор __________________</t>
  </si>
  <si>
    <t>Н</t>
  </si>
  <si>
    <t>Дипломне проектування</t>
  </si>
  <si>
    <t>Д</t>
  </si>
  <si>
    <t>Міністерство освіти і науки України</t>
  </si>
  <si>
    <t>/С</t>
  </si>
  <si>
    <t>Форма державної атестації (екзамен, дипломний проект (робота))</t>
  </si>
  <si>
    <t>Назва навчальної дисципліни</t>
  </si>
  <si>
    <t>Усього</t>
  </si>
  <si>
    <t>Держ. атест.</t>
  </si>
  <si>
    <t>Виконання дипломн. проекту</t>
  </si>
  <si>
    <t>I. Графік навчального процесу</t>
  </si>
  <si>
    <t>ІНТЕГРОВАНИЙ НАВЧАЛЬНИЙ ПЛАН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</si>
  <si>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</si>
  <si>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-</t>
  </si>
  <si>
    <t>С/Н</t>
  </si>
  <si>
    <t>Канікули</t>
  </si>
  <si>
    <t xml:space="preserve">         </t>
  </si>
  <si>
    <t>№ п/п</t>
  </si>
  <si>
    <t>НАЗВА ДИСЦИПЛІН</t>
  </si>
  <si>
    <t>Курсові роботи</t>
  </si>
  <si>
    <t>Кредити ECTS</t>
  </si>
  <si>
    <t>Години</t>
  </si>
  <si>
    <t>Загальний обсяг</t>
  </si>
  <si>
    <t>Аудиторні</t>
  </si>
  <si>
    <t>Сам.робота</t>
  </si>
  <si>
    <t>екзаменів</t>
  </si>
  <si>
    <t>заліків</t>
  </si>
  <si>
    <t>всього аудиторних годин</t>
  </si>
  <si>
    <t>лекції</t>
  </si>
  <si>
    <t>лабораторні</t>
  </si>
  <si>
    <t>практичні заняття</t>
  </si>
  <si>
    <t>3 курс</t>
  </si>
  <si>
    <t>4  курс</t>
  </si>
  <si>
    <t>5 курс</t>
  </si>
  <si>
    <t>наставна</t>
  </si>
  <si>
    <t>1а</t>
  </si>
  <si>
    <t>на базі ВНЗ 1 рівня</t>
  </si>
  <si>
    <t>на базі академії</t>
  </si>
  <si>
    <t>2а</t>
  </si>
  <si>
    <t>4а</t>
  </si>
  <si>
    <t>5а</t>
  </si>
  <si>
    <t>5б</t>
  </si>
  <si>
    <t>6а</t>
  </si>
  <si>
    <t>6б</t>
  </si>
  <si>
    <t>7а</t>
  </si>
  <si>
    <t>7б</t>
  </si>
  <si>
    <t>Соціологія</t>
  </si>
  <si>
    <t>8а</t>
  </si>
  <si>
    <t>8б</t>
  </si>
  <si>
    <t>Разом:</t>
  </si>
  <si>
    <t>Разом: у т.ч. на базі ВНЗ 1 рівня</t>
  </si>
  <si>
    <t>Разом по Ц П-Н З.-ЕК. П.: на базі академії</t>
  </si>
  <si>
    <t>Перезарахування на базі ВНЗ 1-го рівня</t>
  </si>
  <si>
    <t>Економіко-математичні методи та моделі (економетрика)</t>
  </si>
  <si>
    <t>Інформатика</t>
  </si>
  <si>
    <t>Макроекономіка</t>
  </si>
  <si>
    <t>Математика для менеджерів:</t>
  </si>
  <si>
    <t>на базі академії (ВМ)</t>
  </si>
  <si>
    <t>на базі академії (ТЙіМС)</t>
  </si>
  <si>
    <t>Політична економія</t>
  </si>
  <si>
    <t>Мікроекономіка</t>
  </si>
  <si>
    <t>Екологія</t>
  </si>
  <si>
    <t>Національна економіка</t>
  </si>
  <si>
    <t>Бухгалтерський облік</t>
  </si>
  <si>
    <t>10</t>
  </si>
  <si>
    <t>Державне та регіональне управління</t>
  </si>
  <si>
    <t>Економіка підприємства</t>
  </si>
  <si>
    <t>Економіка праці й соціально-трудові відносини</t>
  </si>
  <si>
    <t xml:space="preserve">Контролінг </t>
  </si>
  <si>
    <t>7</t>
  </si>
  <si>
    <t>на базі академії:</t>
  </si>
  <si>
    <t>Теорія організації</t>
  </si>
  <si>
    <t>Менеджмент (курсова робота)</t>
  </si>
  <si>
    <t>Самоменеджмент</t>
  </si>
  <si>
    <t>Операційний менеджмент</t>
  </si>
  <si>
    <t>Операційний менеджмент (курсова робота)</t>
  </si>
  <si>
    <t>Управління персоналом</t>
  </si>
  <si>
    <t>Управління інноваціями</t>
  </si>
  <si>
    <t>Стратегічний менеджмент</t>
  </si>
  <si>
    <t>Стратегічний менеджмент (курсова робота)</t>
  </si>
  <si>
    <t>Основи маркетингу</t>
  </si>
  <si>
    <t>11а</t>
  </si>
  <si>
    <t>11б</t>
  </si>
  <si>
    <t>11в</t>
  </si>
  <si>
    <t>Основи маркетингу (курсова робота)</t>
  </si>
  <si>
    <t>14а</t>
  </si>
  <si>
    <t>14б</t>
  </si>
  <si>
    <t>Фінанси підприємств</t>
  </si>
  <si>
    <t>Маркетинг машинобудівного виробництва</t>
  </si>
  <si>
    <t>Менеджмент машинобудівного виробництва</t>
  </si>
  <si>
    <t>Методи прийняття управлінських рішень</t>
  </si>
  <si>
    <t>Міжнародний менеджмент</t>
  </si>
  <si>
    <t>Міжнародна економіка</t>
  </si>
  <si>
    <t>Міжнародний маркетинг</t>
  </si>
  <si>
    <t>Регіонально-адміністративний менеджмент</t>
  </si>
  <si>
    <t>Ризик менеджмент</t>
  </si>
  <si>
    <t>Товарно-інноваційна політика</t>
  </si>
  <si>
    <t>Управління попитом</t>
  </si>
  <si>
    <t>Захист  дипломної роботи бакалавра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</si>
  <si>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</si>
  <si>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</si>
  <si>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</si>
  <si>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Контрольні роботи</t>
  </si>
  <si>
    <t>Справка</t>
  </si>
  <si>
    <t>ЗАГАЛЬНА КІЛЬКІСТЬ ГОДИН</t>
  </si>
  <si>
    <t xml:space="preserve">на базі академії </t>
  </si>
  <si>
    <t>Логістика</t>
  </si>
  <si>
    <t>0</t>
  </si>
  <si>
    <t>4</t>
  </si>
  <si>
    <t>10+20+10</t>
  </si>
  <si>
    <t xml:space="preserve">Строк навчання - 3 роки </t>
  </si>
  <si>
    <t>1.1 Гуманітарні та соціально-економічні дисципліни</t>
  </si>
  <si>
    <t>2б</t>
  </si>
  <si>
    <t>4б</t>
  </si>
  <si>
    <t>12а</t>
  </si>
  <si>
    <t>12б</t>
  </si>
  <si>
    <t>17а</t>
  </si>
  <si>
    <t>17б</t>
  </si>
  <si>
    <t>2а1</t>
  </si>
  <si>
    <t>ісп</t>
  </si>
  <si>
    <t>зал</t>
  </si>
  <si>
    <t>Історія України на базі ВНЗ 1 рівня</t>
  </si>
  <si>
    <t>Історія української культури на базі ВНЗ 1 рівня</t>
  </si>
  <si>
    <t>Українська мова (за професійним спрямуванням) на базі ВНЗ 1 рівня</t>
  </si>
  <si>
    <t>Філософія</t>
  </si>
  <si>
    <t xml:space="preserve"> 1 ОБОВ'ЯЗКОВІ НАВЧАЛЬНІ ДИСЦИПЛІНИ</t>
  </si>
  <si>
    <t>1.3 Дисципліни професійної підготовки</t>
  </si>
  <si>
    <t>2 ДИСЦИПЛІНИ ВІЛЬНОГО ВИБОРУ</t>
  </si>
  <si>
    <t>Культурологія</t>
  </si>
  <si>
    <t>Правознавство</t>
  </si>
  <si>
    <t>Етика</t>
  </si>
  <si>
    <t>5а1</t>
  </si>
  <si>
    <t>5а2</t>
  </si>
  <si>
    <t>Основи охорони праці та безпека життедіяльності</t>
  </si>
  <si>
    <t>Безпека життєдіяльності на базі ВНЗ 1 рівня</t>
  </si>
  <si>
    <t xml:space="preserve">Основи охорони праці </t>
  </si>
  <si>
    <t>Теорія економічного аналізу</t>
  </si>
  <si>
    <t>2.3. Дисципліни професійної підготовки (Менеджмент і бізнес-адміністрування)</t>
  </si>
  <si>
    <t>2.3. Дисципліни професійної підготовки (Логістика)</t>
  </si>
  <si>
    <t>Функціональна логістика</t>
  </si>
  <si>
    <t>Управління комерційною діяльністю</t>
  </si>
  <si>
    <t xml:space="preserve">Міжнародна економічна інтеграція. </t>
  </si>
  <si>
    <t>Міжнародна політика зарубіжних країн</t>
  </si>
  <si>
    <t>4в</t>
  </si>
  <si>
    <t>2.3. Спеціалізація  "Менеджмент зовнішньоекономічної діяльності"</t>
  </si>
  <si>
    <t>Теорія проектного аналізу</t>
  </si>
  <si>
    <t>Організація підприємницької діяльності</t>
  </si>
  <si>
    <t>Організація підприємницької діяльності (курсова робота)</t>
  </si>
  <si>
    <t>галузь знань: 07 Управління та  адміністрування</t>
  </si>
  <si>
    <t xml:space="preserve">спеціальність: 073 "Менеджмент" </t>
  </si>
  <si>
    <t>Менеджмент і бізнес - адміністрування</t>
  </si>
  <si>
    <t xml:space="preserve"> Менеджмент зовнішньоекономічної діяльності</t>
  </si>
  <si>
    <t>Електронна комерція</t>
  </si>
  <si>
    <t>3а</t>
  </si>
  <si>
    <t>3б</t>
  </si>
  <si>
    <t>аб</t>
  </si>
  <si>
    <t>5в</t>
  </si>
  <si>
    <t>6в</t>
  </si>
  <si>
    <t>8в</t>
  </si>
  <si>
    <t>13а</t>
  </si>
  <si>
    <t>13б</t>
  </si>
  <si>
    <t>20а</t>
  </si>
  <si>
    <t>20б</t>
  </si>
  <si>
    <t>26а</t>
  </si>
  <si>
    <t>26б</t>
  </si>
  <si>
    <t>Правознавство (адміністративне, трудове, господарське)</t>
  </si>
  <si>
    <t>Зовнішньоекономічна діяльність</t>
  </si>
  <si>
    <t>Основи логістики</t>
  </si>
  <si>
    <t>Основи логістики  (курсова робота)</t>
  </si>
  <si>
    <t xml:space="preserve"> Фінанси, гроші і кредит</t>
  </si>
  <si>
    <t xml:space="preserve">Іноземна мова (за професійним спрямуванням) </t>
  </si>
  <si>
    <t>1.2 Дисципліни природничо-наукової (фундаментальної ) підготовки</t>
  </si>
  <si>
    <t>2.1 Соціально-гуманітарні (факультативні) дисципліни</t>
  </si>
  <si>
    <t>2.3 Дисципліни професійної підготовки</t>
  </si>
  <si>
    <t>Н/</t>
  </si>
  <si>
    <t>ЗД</t>
  </si>
  <si>
    <t xml:space="preserve">Позначення: Н – настановна сесія; С – екзаменаційна сесія; 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</si>
  <si>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                        ІІІ.  ДЕРЖАВНА АТЕСТАЦІЯ</t>
  </si>
  <si>
    <t>3. ДЕРЖАВНА АТЕСТАЦІЯ</t>
  </si>
  <si>
    <t>Захист дипломної роботи</t>
  </si>
  <si>
    <t>ЗАТВЕРДЖЕНО:</t>
  </si>
  <si>
    <t>на засіданні Вченої ради</t>
  </si>
  <si>
    <t>(Ковальов В.Д.)</t>
  </si>
  <si>
    <r>
      <t>сп</t>
    </r>
    <r>
      <rPr>
        <sz val="16"/>
        <color indexed="10"/>
        <rFont val="Times New Roman"/>
        <family val="1"/>
      </rPr>
      <t>еціалізації</t>
    </r>
    <r>
      <rPr>
        <sz val="16"/>
        <rFont val="Times New Roman"/>
        <family val="1"/>
      </rPr>
      <t>:  "Менеджмент організацій і адміністрування"</t>
    </r>
  </si>
  <si>
    <t>Кваліфікація: бакалавр з менеджменту</t>
  </si>
  <si>
    <t xml:space="preserve">на основі ОПП молодшого спеціаліста </t>
  </si>
  <si>
    <t>протокол №  7</t>
  </si>
  <si>
    <r>
      <t xml:space="preserve">           " 30 " березня</t>
    </r>
    <r>
      <rPr>
        <u val="single"/>
        <sz val="16"/>
        <rFont val="Times New Roman"/>
        <family val="1"/>
      </rPr>
      <t xml:space="preserve">            </t>
    </r>
    <r>
      <rPr>
        <sz val="16"/>
        <rFont val="Times New Roman"/>
        <family val="1"/>
      </rPr>
      <t>2017 р.</t>
    </r>
  </si>
  <si>
    <t>27а</t>
  </si>
  <si>
    <t>27б</t>
  </si>
  <si>
    <t>9а</t>
  </si>
  <si>
    <t>9б</t>
  </si>
  <si>
    <t>8</t>
  </si>
  <si>
    <t>пересчитать</t>
  </si>
  <si>
    <t>15а</t>
  </si>
  <si>
    <t>15б</t>
  </si>
  <si>
    <t>Логістична інфраструктура</t>
  </si>
  <si>
    <t>Менеджмент</t>
  </si>
  <si>
    <t>Кількість аудиторних годин по курсах і семестрах</t>
  </si>
  <si>
    <t>Семестровий контроль</t>
  </si>
  <si>
    <t>в семестрі</t>
  </si>
  <si>
    <t>Разом п. 1.1:</t>
  </si>
  <si>
    <t>Разом п 1.2:</t>
  </si>
  <si>
    <t>Разом п 1.3:</t>
  </si>
  <si>
    <t>Разом п. 2.1:</t>
  </si>
  <si>
    <t>Разом п.2.3</t>
  </si>
  <si>
    <t>Разом п 3:</t>
  </si>
  <si>
    <t>Разом за рівнем "Бакалавр":</t>
  </si>
  <si>
    <t>10б</t>
  </si>
  <si>
    <t>10а</t>
  </si>
  <si>
    <t>4 курс</t>
  </si>
  <si>
    <t>5 с</t>
  </si>
  <si>
    <t>6 с</t>
  </si>
  <si>
    <t>7 с</t>
  </si>
  <si>
    <t>8 с</t>
  </si>
  <si>
    <t>9 с</t>
  </si>
  <si>
    <t>10 с</t>
  </si>
  <si>
    <t>итого обязательные дисц</t>
  </si>
  <si>
    <t>вольный выбор</t>
  </si>
  <si>
    <t>всего</t>
  </si>
  <si>
    <t>6+15+9</t>
  </si>
  <si>
    <t>1 курс</t>
  </si>
  <si>
    <t>2  курс</t>
  </si>
  <si>
    <t>Настановна сесія</t>
  </si>
  <si>
    <t>Екзамена-ційна сесія</t>
  </si>
  <si>
    <t>форма навчання:   заочна  зі скороченим терміном навчання</t>
  </si>
  <si>
    <t>Екологія на базі ВНЗ 1 рівня</t>
  </si>
  <si>
    <t>Політологія на базі ВНЗ 1 рівня</t>
  </si>
  <si>
    <t>2 курс</t>
  </si>
  <si>
    <t>4. ДЕРЖАВНА АТЕСТАЦІЯ</t>
  </si>
  <si>
    <t>3. ПРАКТИЧНА ПІДГОТОВКА</t>
  </si>
  <si>
    <t>Ознайомча практика на базі ВНЗ 1 рівня</t>
  </si>
  <si>
    <t>Виробнича практика на базі ВНЗ 1 рівня</t>
  </si>
  <si>
    <t>Разом на базі ВНЗ 1 рівня</t>
  </si>
  <si>
    <t>Семестр</t>
  </si>
  <si>
    <t xml:space="preserve">Зав. кафедри </t>
  </si>
  <si>
    <t>Д.К. Турченко</t>
  </si>
  <si>
    <t>Директор ЦДЗО</t>
  </si>
  <si>
    <t>М.М. Федоров</t>
  </si>
  <si>
    <t>м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</si>
</sst>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0.0000"/>
    <numFmt numFmtId="187" formatCode="[$-FC19]d\ mmmm\ yyyy\ &quot;г.&quot;"/>
    <numFmt numFmtId="188" formatCode="#,##0.0_ ;\-#,##0.0\ "/>
    <numFmt numFmtId="189" formatCode="#,##0_ ;\-#,##0\ "/>
    <numFmt numFmtId="190" formatCode="#,##0_-;\-* #,##0_-;\ _-;_-@_-"/>
    <numFmt numFmtId="191" formatCode="#,##0;\-* #,##0_-;\ _-;_-@_-"/>
    <numFmt numFmtId="192" formatCode="#,##0.00_ ;\-#,##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7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6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 Cyr"/>
      <family val="0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name val="Times New Roman"/>
      <family val="1"/>
    </font>
    <font>
      <u val="single"/>
      <sz val="16"/>
      <name val="Times New Roman"/>
      <family val="1"/>
    </font>
    <font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53" applyFont="1">
      <alignment/>
      <protection/>
    </xf>
    <xf numFmtId="0" fontId="12" fillId="0" borderId="0" xfId="53" applyFont="1">
      <alignment/>
      <protection/>
    </xf>
    <xf numFmtId="0" fontId="9" fillId="0" borderId="0" xfId="53" applyFo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1" fontId="2" fillId="0" borderId="13" xfId="0" applyNumberFormat="1" applyFont="1" applyFill="1" applyBorder="1" applyAlignment="1" applyProtection="1">
      <alignment horizontal="center" vertical="center" textRotation="90"/>
      <protection/>
    </xf>
    <xf numFmtId="181" fontId="2" fillId="0" borderId="14" xfId="0" applyNumberFormat="1" applyFont="1" applyFill="1" applyBorder="1" applyAlignment="1" applyProtection="1">
      <alignment horizontal="center" vertical="center" textRotation="90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17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6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wrapText="1"/>
    </xf>
    <xf numFmtId="180" fontId="23" fillId="0" borderId="0" xfId="0" applyNumberFormat="1" applyFont="1" applyFill="1" applyBorder="1" applyAlignment="1" applyProtection="1">
      <alignment horizontal="left" vertical="center" wrapText="1"/>
      <protection/>
    </xf>
    <xf numFmtId="180" fontId="23" fillId="0" borderId="0" xfId="0" applyNumberFormat="1" applyFont="1" applyFill="1" applyBorder="1" applyAlignment="1" applyProtection="1">
      <alignment vertical="center"/>
      <protection/>
    </xf>
    <xf numFmtId="180" fontId="23" fillId="0" borderId="0" xfId="0" applyNumberFormat="1" applyFont="1" applyFill="1" applyBorder="1" applyAlignment="1" applyProtection="1">
      <alignment vertical="center" wrapText="1"/>
      <protection/>
    </xf>
    <xf numFmtId="18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80" fontId="24" fillId="0" borderId="0" xfId="0" applyNumberFormat="1" applyFont="1" applyFill="1" applyBorder="1" applyAlignment="1" applyProtection="1">
      <alignment vertical="center" wrapText="1"/>
      <protection/>
    </xf>
    <xf numFmtId="181" fontId="2" fillId="0" borderId="19" xfId="0" applyNumberFormat="1" applyFont="1" applyFill="1" applyBorder="1" applyAlignment="1" applyProtection="1">
      <alignment horizontal="center" vertical="center"/>
      <protection/>
    </xf>
    <xf numFmtId="183" fontId="2" fillId="0" borderId="0" xfId="0" applyNumberFormat="1" applyFont="1" applyFill="1" applyBorder="1" applyAlignment="1" applyProtection="1">
      <alignment horizontal="center" vertical="center"/>
      <protection/>
    </xf>
    <xf numFmtId="181" fontId="2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181" fontId="2" fillId="0" borderId="21" xfId="0" applyNumberFormat="1" applyFont="1" applyFill="1" applyBorder="1" applyAlignment="1" applyProtection="1">
      <alignment horizontal="center" vertical="center" textRotation="90"/>
      <protection/>
    </xf>
    <xf numFmtId="180" fontId="2" fillId="0" borderId="15" xfId="0" applyNumberFormat="1" applyFont="1" applyFill="1" applyBorder="1" applyAlignment="1" applyProtection="1">
      <alignment horizontal="center" vertical="center" textRotation="90" wrapText="1" shrinkToFit="1"/>
      <protection/>
    </xf>
    <xf numFmtId="180" fontId="2" fillId="0" borderId="22" xfId="0" applyNumberFormat="1" applyFont="1" applyFill="1" applyBorder="1" applyAlignment="1" applyProtection="1">
      <alignment horizontal="center" vertical="center" textRotation="90" wrapText="1" shrinkToFit="1"/>
      <protection/>
    </xf>
    <xf numFmtId="181" fontId="2" fillId="0" borderId="23" xfId="0" applyNumberFormat="1" applyFont="1" applyFill="1" applyBorder="1" applyAlignment="1" applyProtection="1">
      <alignment horizontal="center" vertical="center" textRotation="90"/>
      <protection/>
    </xf>
    <xf numFmtId="0" fontId="2" fillId="32" borderId="24" xfId="0" applyFont="1" applyFill="1" applyBorder="1" applyAlignment="1">
      <alignment horizontal="center" vertical="center" wrapText="1"/>
    </xf>
    <xf numFmtId="49" fontId="2" fillId="32" borderId="24" xfId="0" applyNumberFormat="1" applyFont="1" applyFill="1" applyBorder="1" applyAlignment="1">
      <alignment horizontal="left" vertical="center" wrapText="1"/>
    </xf>
    <xf numFmtId="180" fontId="2" fillId="32" borderId="25" xfId="0" applyNumberFormat="1" applyFont="1" applyFill="1" applyBorder="1" applyAlignment="1" applyProtection="1">
      <alignment vertical="center"/>
      <protection/>
    </xf>
    <xf numFmtId="0" fontId="2" fillId="32" borderId="24" xfId="0" applyNumberFormat="1" applyFont="1" applyFill="1" applyBorder="1" applyAlignment="1" applyProtection="1">
      <alignment horizontal="center" vertical="center"/>
      <protection/>
    </xf>
    <xf numFmtId="0" fontId="2" fillId="32" borderId="26" xfId="0" applyFont="1" applyFill="1" applyBorder="1" applyAlignment="1">
      <alignment horizontal="center" vertical="center" wrapText="1"/>
    </xf>
    <xf numFmtId="180" fontId="2" fillId="32" borderId="27" xfId="0" applyNumberFormat="1" applyFont="1" applyFill="1" applyBorder="1" applyAlignment="1" applyProtection="1">
      <alignment vertical="center"/>
      <protection/>
    </xf>
    <xf numFmtId="0" fontId="2" fillId="32" borderId="28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right" vertical="center" wrapText="1"/>
    </xf>
    <xf numFmtId="0" fontId="6" fillId="32" borderId="16" xfId="0" applyFont="1" applyFill="1" applyBorder="1" applyAlignment="1">
      <alignment horizontal="right" vertical="center" wrapText="1"/>
    </xf>
    <xf numFmtId="1" fontId="6" fillId="32" borderId="17" xfId="0" applyNumberFormat="1" applyFont="1" applyFill="1" applyBorder="1" applyAlignment="1">
      <alignment horizontal="center" vertical="center" wrapText="1"/>
    </xf>
    <xf numFmtId="49" fontId="6" fillId="32" borderId="22" xfId="0" applyNumberFormat="1" applyFont="1" applyFill="1" applyBorder="1" applyAlignment="1">
      <alignment horizontal="center" vertical="center" wrapText="1"/>
    </xf>
    <xf numFmtId="0" fontId="6" fillId="32" borderId="29" xfId="0" applyNumberFormat="1" applyFont="1" applyFill="1" applyBorder="1" applyAlignment="1" applyProtection="1">
      <alignment vertical="center"/>
      <protection/>
    </xf>
    <xf numFmtId="0" fontId="6" fillId="32" borderId="14" xfId="0" applyNumberFormat="1" applyFont="1" applyFill="1" applyBorder="1" applyAlignment="1" applyProtection="1">
      <alignment horizontal="center" vertical="center"/>
      <protection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1" fontId="6" fillId="32" borderId="15" xfId="0" applyNumberFormat="1" applyFont="1" applyFill="1" applyBorder="1" applyAlignment="1">
      <alignment horizontal="center" vertical="center" wrapText="1"/>
    </xf>
    <xf numFmtId="1" fontId="6" fillId="32" borderId="22" xfId="0" applyNumberFormat="1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1" fontId="2" fillId="32" borderId="33" xfId="0" applyNumberFormat="1" applyFont="1" applyFill="1" applyBorder="1" applyAlignment="1">
      <alignment horizontal="center" vertical="center" wrapText="1"/>
    </xf>
    <xf numFmtId="0" fontId="6" fillId="32" borderId="16" xfId="0" applyNumberFormat="1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vertical="center" wrapText="1"/>
    </xf>
    <xf numFmtId="0" fontId="6" fillId="32" borderId="15" xfId="0" applyNumberFormat="1" applyFont="1" applyFill="1" applyBorder="1" applyAlignment="1" applyProtection="1">
      <alignment horizontal="right" vertical="center"/>
      <protection/>
    </xf>
    <xf numFmtId="0" fontId="6" fillId="32" borderId="16" xfId="0" applyNumberFormat="1" applyFont="1" applyFill="1" applyBorder="1" applyAlignment="1" applyProtection="1">
      <alignment horizontal="right" vertical="center"/>
      <protection/>
    </xf>
    <xf numFmtId="0" fontId="6" fillId="32" borderId="14" xfId="0" applyNumberFormat="1" applyFont="1" applyFill="1" applyBorder="1" applyAlignment="1" applyProtection="1">
      <alignment vertical="center"/>
      <protection/>
    </xf>
    <xf numFmtId="0" fontId="6" fillId="32" borderId="34" xfId="0" applyNumberFormat="1" applyFont="1" applyFill="1" applyBorder="1" applyAlignment="1" applyProtection="1">
      <alignment horizontal="center" vertical="center"/>
      <protection/>
    </xf>
    <xf numFmtId="180" fontId="2" fillId="32" borderId="13" xfId="0" applyNumberFormat="1" applyFont="1" applyFill="1" applyBorder="1" applyAlignment="1" applyProtection="1">
      <alignment vertical="center"/>
      <protection/>
    </xf>
    <xf numFmtId="180" fontId="2" fillId="32" borderId="15" xfId="0" applyNumberFormat="1" applyFont="1" applyFill="1" applyBorder="1" applyAlignment="1" applyProtection="1">
      <alignment vertical="center"/>
      <protection/>
    </xf>
    <xf numFmtId="0" fontId="2" fillId="32" borderId="3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180" fontId="2" fillId="32" borderId="25" xfId="0" applyNumberFormat="1" applyFont="1" applyFill="1" applyBorder="1" applyAlignment="1" applyProtection="1">
      <alignment vertical="center"/>
      <protection/>
    </xf>
    <xf numFmtId="1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>
      <alignment horizontal="center" vertical="center" wrapText="1"/>
    </xf>
    <xf numFmtId="180" fontId="2" fillId="32" borderId="10" xfId="0" applyNumberFormat="1" applyFont="1" applyFill="1" applyBorder="1" applyAlignment="1">
      <alignment horizontal="center" vertical="center" wrapText="1"/>
    </xf>
    <xf numFmtId="1" fontId="2" fillId="32" borderId="37" xfId="0" applyNumberFormat="1" applyFont="1" applyFill="1" applyBorder="1" applyAlignment="1">
      <alignment horizontal="center" vertical="center" wrapText="1"/>
    </xf>
    <xf numFmtId="0" fontId="2" fillId="32" borderId="25" xfId="0" applyNumberFormat="1" applyFont="1" applyFill="1" applyBorder="1" applyAlignment="1" applyProtection="1">
      <alignment horizontal="center" vertical="center"/>
      <protection/>
    </xf>
    <xf numFmtId="0" fontId="2" fillId="32" borderId="18" xfId="0" applyNumberFormat="1" applyFont="1" applyFill="1" applyBorder="1" applyAlignment="1" applyProtection="1">
      <alignment horizontal="center" vertical="center"/>
      <protection/>
    </xf>
    <xf numFmtId="0" fontId="2" fillId="32" borderId="24" xfId="0" applyNumberFormat="1" applyFont="1" applyFill="1" applyBorder="1" applyAlignment="1" applyProtection="1">
      <alignment horizontal="left" vertical="center" wrapText="1"/>
      <protection/>
    </xf>
    <xf numFmtId="0" fontId="6" fillId="32" borderId="38" xfId="0" applyFont="1" applyFill="1" applyBorder="1" applyAlignment="1">
      <alignment horizontal="center" vertical="center" wrapText="1"/>
    </xf>
    <xf numFmtId="1" fontId="2" fillId="32" borderId="39" xfId="0" applyNumberFormat="1" applyFont="1" applyFill="1" applyBorder="1" applyAlignment="1" applyProtection="1">
      <alignment horizontal="center" vertical="center"/>
      <protection/>
    </xf>
    <xf numFmtId="1" fontId="2" fillId="32" borderId="30" xfId="0" applyNumberFormat="1" applyFont="1" applyFill="1" applyBorder="1" applyAlignment="1" applyProtection="1">
      <alignment horizontal="center" vertical="center"/>
      <protection/>
    </xf>
    <xf numFmtId="1" fontId="2" fillId="32" borderId="31" xfId="0" applyNumberFormat="1" applyFont="1" applyFill="1" applyBorder="1" applyAlignment="1" applyProtection="1">
      <alignment horizontal="center" vertical="center"/>
      <protection/>
    </xf>
    <xf numFmtId="1" fontId="2" fillId="32" borderId="32" xfId="0" applyNumberFormat="1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1" fontId="2" fillId="32" borderId="41" xfId="0" applyNumberFormat="1" applyFont="1" applyFill="1" applyBorder="1" applyAlignment="1" applyProtection="1">
      <alignment horizontal="center" vertical="center"/>
      <protection/>
    </xf>
    <xf numFmtId="0" fontId="6" fillId="32" borderId="42" xfId="0" applyFont="1" applyFill="1" applyBorder="1" applyAlignment="1">
      <alignment horizontal="center" vertical="center" wrapText="1"/>
    </xf>
    <xf numFmtId="182" fontId="2" fillId="32" borderId="24" xfId="0" applyNumberFormat="1" applyFont="1" applyFill="1" applyBorder="1" applyAlignment="1" applyProtection="1">
      <alignment horizontal="center" vertical="center"/>
      <protection/>
    </xf>
    <xf numFmtId="1" fontId="2" fillId="32" borderId="43" xfId="0" applyNumberFormat="1" applyFont="1" applyFill="1" applyBorder="1" applyAlignment="1" applyProtection="1">
      <alignment horizontal="center" vertical="center"/>
      <protection/>
    </xf>
    <xf numFmtId="1" fontId="2" fillId="32" borderId="28" xfId="0" applyNumberFormat="1" applyFont="1" applyFill="1" applyBorder="1" applyAlignment="1" applyProtection="1">
      <alignment horizontal="center" vertical="center"/>
      <protection/>
    </xf>
    <xf numFmtId="49" fontId="6" fillId="32" borderId="36" xfId="0" applyNumberFormat="1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183" fontId="2" fillId="32" borderId="44" xfId="0" applyNumberFormat="1" applyFont="1" applyFill="1" applyBorder="1" applyAlignment="1" applyProtection="1">
      <alignment horizontal="center" vertical="center"/>
      <protection/>
    </xf>
    <xf numFmtId="0" fontId="6" fillId="32" borderId="14" xfId="0" applyNumberFormat="1" applyFont="1" applyFill="1" applyBorder="1" applyAlignment="1" applyProtection="1">
      <alignment vertical="center"/>
      <protection/>
    </xf>
    <xf numFmtId="0" fontId="6" fillId="32" borderId="24" xfId="0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left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49" fontId="6" fillId="32" borderId="26" xfId="0" applyNumberFormat="1" applyFont="1" applyFill="1" applyBorder="1" applyAlignment="1">
      <alignment horizontal="left" vertical="center" wrapText="1"/>
    </xf>
    <xf numFmtId="0" fontId="6" fillId="32" borderId="45" xfId="0" applyNumberFormat="1" applyFont="1" applyFill="1" applyBorder="1" applyAlignment="1" applyProtection="1">
      <alignment horizontal="center" vertical="center"/>
      <protection/>
    </xf>
    <xf numFmtId="182" fontId="2" fillId="32" borderId="46" xfId="0" applyNumberFormat="1" applyFont="1" applyFill="1" applyBorder="1" applyAlignment="1">
      <alignment horizontal="center" vertical="center"/>
    </xf>
    <xf numFmtId="0" fontId="22" fillId="32" borderId="47" xfId="0" applyFont="1" applyFill="1" applyBorder="1" applyAlignment="1">
      <alignment horizontal="center" vertical="center" wrapText="1"/>
    </xf>
    <xf numFmtId="0" fontId="22" fillId="32" borderId="31" xfId="0" applyFont="1" applyFill="1" applyBorder="1" applyAlignment="1">
      <alignment horizontal="center" vertical="center" wrapText="1"/>
    </xf>
    <xf numFmtId="0" fontId="22" fillId="32" borderId="32" xfId="0" applyFont="1" applyFill="1" applyBorder="1" applyAlignment="1">
      <alignment horizontal="center" vertical="center" wrapText="1"/>
    </xf>
    <xf numFmtId="0" fontId="14" fillId="32" borderId="38" xfId="0" applyNumberFormat="1" applyFont="1" applyFill="1" applyBorder="1" applyAlignment="1" applyProtection="1">
      <alignment horizontal="center" vertical="center"/>
      <protection/>
    </xf>
    <xf numFmtId="0" fontId="14" fillId="32" borderId="33" xfId="0" applyNumberFormat="1" applyFont="1" applyFill="1" applyBorder="1" applyAlignment="1" applyProtection="1">
      <alignment horizontal="left" vertical="center"/>
      <protection/>
    </xf>
    <xf numFmtId="0" fontId="14" fillId="32" borderId="48" xfId="0" applyNumberFormat="1" applyFont="1" applyFill="1" applyBorder="1" applyAlignment="1" applyProtection="1">
      <alignment horizontal="center" vertical="center"/>
      <protection/>
    </xf>
    <xf numFmtId="0" fontId="14" fillId="32" borderId="36" xfId="0" applyNumberFormat="1" applyFont="1" applyFill="1" applyBorder="1" applyAlignment="1" applyProtection="1">
      <alignment horizontal="left" vertical="center"/>
      <protection/>
    </xf>
    <xf numFmtId="0" fontId="2" fillId="32" borderId="11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6" fillId="32" borderId="49" xfId="0" applyNumberFormat="1" applyFont="1" applyFill="1" applyBorder="1" applyAlignment="1" applyProtection="1">
      <alignment vertical="center"/>
      <protection/>
    </xf>
    <xf numFmtId="0" fontId="6" fillId="32" borderId="50" xfId="0" applyNumberFormat="1" applyFont="1" applyFill="1" applyBorder="1" applyAlignment="1" applyProtection="1">
      <alignment horizontal="center" vertical="center"/>
      <protection/>
    </xf>
    <xf numFmtId="180" fontId="2" fillId="32" borderId="38" xfId="0" applyNumberFormat="1" applyFont="1" applyFill="1" applyBorder="1" applyAlignment="1" applyProtection="1">
      <alignment horizontal="center" vertical="center"/>
      <protection/>
    </xf>
    <xf numFmtId="0" fontId="6" fillId="32" borderId="24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49" fontId="2" fillId="32" borderId="24" xfId="0" applyNumberFormat="1" applyFont="1" applyFill="1" applyBorder="1" applyAlignment="1">
      <alignment horizontal="left" vertical="center" wrapText="1"/>
    </xf>
    <xf numFmtId="0" fontId="2" fillId="32" borderId="38" xfId="0" applyNumberFormat="1" applyFont="1" applyFill="1" applyBorder="1" applyAlignment="1" applyProtection="1">
      <alignment horizontal="center" vertical="center"/>
      <protection/>
    </xf>
    <xf numFmtId="180" fontId="2" fillId="32" borderId="25" xfId="0" applyNumberFormat="1" applyFont="1" applyFill="1" applyBorder="1" applyAlignment="1" applyProtection="1">
      <alignment horizontal="center" vertical="center"/>
      <protection/>
    </xf>
    <xf numFmtId="180" fontId="2" fillId="32" borderId="18" xfId="0" applyNumberFormat="1" applyFont="1" applyFill="1" applyBorder="1" applyAlignment="1" applyProtection="1">
      <alignment vertical="center"/>
      <protection/>
    </xf>
    <xf numFmtId="0" fontId="2" fillId="32" borderId="25" xfId="0" applyNumberFormat="1" applyFont="1" applyFill="1" applyBorder="1" applyAlignment="1" applyProtection="1">
      <alignment horizontal="center" vertical="center"/>
      <protection/>
    </xf>
    <xf numFmtId="0" fontId="2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51" xfId="0" applyFont="1" applyFill="1" applyBorder="1" applyAlignment="1">
      <alignment horizontal="center" vertical="center" wrapText="1"/>
    </xf>
    <xf numFmtId="0" fontId="6" fillId="32" borderId="27" xfId="0" applyNumberFormat="1" applyFont="1" applyFill="1" applyBorder="1" applyAlignment="1" applyProtection="1">
      <alignment horizontal="center" vertical="center"/>
      <protection/>
    </xf>
    <xf numFmtId="0" fontId="6" fillId="32" borderId="52" xfId="0" applyNumberFormat="1" applyFont="1" applyFill="1" applyBorder="1" applyAlignment="1" applyProtection="1">
      <alignment horizontal="center" vertical="center"/>
      <protection/>
    </xf>
    <xf numFmtId="49" fontId="2" fillId="32" borderId="53" xfId="0" applyNumberFormat="1" applyFont="1" applyFill="1" applyBorder="1" applyAlignment="1">
      <alignment horizontal="center" vertical="center" wrapText="1"/>
    </xf>
    <xf numFmtId="49" fontId="2" fillId="32" borderId="54" xfId="0" applyNumberFormat="1" applyFont="1" applyFill="1" applyBorder="1" applyAlignment="1">
      <alignment horizontal="center" vertical="center" wrapText="1"/>
    </xf>
    <xf numFmtId="49" fontId="2" fillId="32" borderId="25" xfId="0" applyNumberFormat="1" applyFont="1" applyFill="1" applyBorder="1" applyAlignment="1">
      <alignment horizontal="center" vertical="center" wrapText="1"/>
    </xf>
    <xf numFmtId="49" fontId="2" fillId="32" borderId="18" xfId="0" applyNumberFormat="1" applyFont="1" applyFill="1" applyBorder="1" applyAlignment="1">
      <alignment horizontal="center" vertical="center" wrapText="1"/>
    </xf>
    <xf numFmtId="180" fontId="2" fillId="32" borderId="18" xfId="0" applyNumberFormat="1" applyFont="1" applyFill="1" applyBorder="1" applyAlignment="1" applyProtection="1">
      <alignment vertical="center"/>
      <protection/>
    </xf>
    <xf numFmtId="180" fontId="2" fillId="32" borderId="25" xfId="0" applyNumberFormat="1" applyFont="1" applyFill="1" applyBorder="1" applyAlignment="1" applyProtection="1">
      <alignment horizontal="center" vertical="center"/>
      <protection/>
    </xf>
    <xf numFmtId="189" fontId="2" fillId="32" borderId="18" xfId="0" applyNumberFormat="1" applyFont="1" applyFill="1" applyBorder="1" applyAlignment="1" applyProtection="1">
      <alignment horizontal="center" vertical="center"/>
      <protection/>
    </xf>
    <xf numFmtId="1" fontId="2" fillId="32" borderId="10" xfId="0" applyNumberFormat="1" applyFont="1" applyFill="1" applyBorder="1" applyAlignment="1">
      <alignment horizontal="center" vertical="center" wrapText="1"/>
    </xf>
    <xf numFmtId="1" fontId="2" fillId="32" borderId="55" xfId="0" applyNumberFormat="1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57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1" fontId="2" fillId="32" borderId="57" xfId="0" applyNumberFormat="1" applyFont="1" applyFill="1" applyBorder="1" applyAlignment="1">
      <alignment horizontal="center" vertical="center" wrapText="1"/>
    </xf>
    <xf numFmtId="0" fontId="2" fillId="32" borderId="4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37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/>
    </xf>
    <xf numFmtId="49" fontId="2" fillId="32" borderId="27" xfId="0" applyNumberFormat="1" applyFont="1" applyFill="1" applyBorder="1" applyAlignment="1">
      <alignment horizontal="center" vertical="center" wrapText="1"/>
    </xf>
    <xf numFmtId="49" fontId="2" fillId="32" borderId="52" xfId="0" applyNumberFormat="1" applyFont="1" applyFill="1" applyBorder="1" applyAlignment="1">
      <alignment horizontal="center" vertical="center" wrapText="1"/>
    </xf>
    <xf numFmtId="49" fontId="2" fillId="32" borderId="50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" fontId="2" fillId="32" borderId="15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horizontal="center" vertical="center" wrapText="1"/>
    </xf>
    <xf numFmtId="1" fontId="2" fillId="32" borderId="16" xfId="0" applyNumberFormat="1" applyFont="1" applyFill="1" applyBorder="1" applyAlignment="1">
      <alignment horizontal="center" vertical="center" wrapText="1"/>
    </xf>
    <xf numFmtId="1" fontId="2" fillId="32" borderId="22" xfId="0" applyNumberFormat="1" applyFont="1" applyFill="1" applyBorder="1" applyAlignment="1">
      <alignment horizontal="center" vertical="center" wrapText="1"/>
    </xf>
    <xf numFmtId="1" fontId="2" fillId="32" borderId="28" xfId="0" applyNumberFormat="1" applyFont="1" applyFill="1" applyBorder="1" applyAlignment="1">
      <alignment horizontal="center" vertical="center" wrapText="1"/>
    </xf>
    <xf numFmtId="1" fontId="2" fillId="32" borderId="17" xfId="0" applyNumberFormat="1" applyFont="1" applyFill="1" applyBorder="1" applyAlignment="1">
      <alignment horizontal="center" vertical="center" wrapText="1"/>
    </xf>
    <xf numFmtId="1" fontId="2" fillId="32" borderId="13" xfId="0" applyNumberFormat="1" applyFont="1" applyFill="1" applyBorder="1" applyAlignment="1">
      <alignment horizontal="center" vertical="center" wrapText="1"/>
    </xf>
    <xf numFmtId="1" fontId="2" fillId="32" borderId="44" xfId="0" applyNumberFormat="1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49" fontId="2" fillId="32" borderId="51" xfId="0" applyNumberFormat="1" applyFont="1" applyFill="1" applyBorder="1" applyAlignment="1">
      <alignment horizontal="center" vertical="center" wrapText="1"/>
    </xf>
    <xf numFmtId="0" fontId="2" fillId="32" borderId="40" xfId="0" applyNumberFormat="1" applyFont="1" applyFill="1" applyBorder="1" applyAlignment="1">
      <alignment horizontal="center" vertical="center"/>
    </xf>
    <xf numFmtId="182" fontId="2" fillId="32" borderId="42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37" xfId="0" applyNumberFormat="1" applyFont="1" applyFill="1" applyBorder="1" applyAlignment="1" applyProtection="1">
      <alignment horizontal="center" vertical="center"/>
      <protection/>
    </xf>
    <xf numFmtId="180" fontId="2" fillId="32" borderId="37" xfId="0" applyNumberFormat="1" applyFont="1" applyFill="1" applyBorder="1" applyAlignment="1" applyProtection="1">
      <alignment vertical="center"/>
      <protection/>
    </xf>
    <xf numFmtId="0" fontId="2" fillId="32" borderId="56" xfId="0" applyNumberFormat="1" applyFont="1" applyFill="1" applyBorder="1" applyAlignment="1" applyProtection="1">
      <alignment horizontal="center" vertical="center"/>
      <protection/>
    </xf>
    <xf numFmtId="0" fontId="2" fillId="32" borderId="28" xfId="0" applyNumberFormat="1" applyFont="1" applyFill="1" applyBorder="1" applyAlignment="1" applyProtection="1">
      <alignment horizontal="center" vertical="center"/>
      <protection/>
    </xf>
    <xf numFmtId="0" fontId="2" fillId="32" borderId="57" xfId="0" applyNumberFormat="1" applyFont="1" applyFill="1" applyBorder="1" applyAlignment="1" applyProtection="1">
      <alignment horizontal="center" vertical="center"/>
      <protection/>
    </xf>
    <xf numFmtId="182" fontId="2" fillId="32" borderId="58" xfId="0" applyNumberFormat="1" applyFont="1" applyFill="1" applyBorder="1" applyAlignment="1" applyProtection="1">
      <alignment horizontal="center" vertical="center"/>
      <protection/>
    </xf>
    <xf numFmtId="0" fontId="2" fillId="32" borderId="28" xfId="0" applyNumberFormat="1" applyFont="1" applyFill="1" applyBorder="1" applyAlignment="1">
      <alignment horizontal="center" vertical="center" wrapText="1"/>
    </xf>
    <xf numFmtId="49" fontId="2" fillId="32" borderId="57" xfId="0" applyNumberFormat="1" applyFont="1" applyFill="1" applyBorder="1" applyAlignment="1">
      <alignment horizontal="center" vertical="center" wrapText="1"/>
    </xf>
    <xf numFmtId="0" fontId="2" fillId="32" borderId="16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59" xfId="0" applyNumberFormat="1" applyFont="1" applyFill="1" applyBorder="1" applyAlignment="1">
      <alignment horizontal="center" vertical="center" wrapText="1"/>
    </xf>
    <xf numFmtId="0" fontId="2" fillId="32" borderId="15" xfId="0" applyNumberFormat="1" applyFont="1" applyFill="1" applyBorder="1" applyAlignment="1">
      <alignment horizontal="center" vertical="center" wrapText="1"/>
    </xf>
    <xf numFmtId="0" fontId="2" fillId="32" borderId="22" xfId="0" applyNumberFormat="1" applyFont="1" applyFill="1" applyBorder="1" applyAlignment="1">
      <alignment horizontal="center" vertical="center" wrapText="1"/>
    </xf>
    <xf numFmtId="49" fontId="2" fillId="32" borderId="60" xfId="0" applyNumberFormat="1" applyFont="1" applyFill="1" applyBorder="1" applyAlignment="1">
      <alignment horizontal="center" vertical="center"/>
    </xf>
    <xf numFmtId="49" fontId="2" fillId="32" borderId="61" xfId="0" applyNumberFormat="1" applyFont="1" applyFill="1" applyBorder="1" applyAlignment="1">
      <alignment horizontal="center" vertical="center"/>
    </xf>
    <xf numFmtId="182" fontId="2" fillId="32" borderId="44" xfId="0" applyNumberFormat="1" applyFont="1" applyFill="1" applyBorder="1" applyAlignment="1">
      <alignment horizontal="center" vertical="center" wrapText="1"/>
    </xf>
    <xf numFmtId="180" fontId="2" fillId="32" borderId="32" xfId="0" applyNumberFormat="1" applyFont="1" applyFill="1" applyBorder="1" applyAlignment="1" applyProtection="1">
      <alignment vertical="center"/>
      <protection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55" xfId="0" applyNumberFormat="1" applyFont="1" applyFill="1" applyBorder="1" applyAlignment="1">
      <alignment horizontal="center" vertical="center"/>
    </xf>
    <xf numFmtId="0" fontId="2" fillId="32" borderId="56" xfId="0" applyNumberFormat="1" applyFont="1" applyFill="1" applyBorder="1" applyAlignment="1">
      <alignment horizontal="center" vertical="center"/>
    </xf>
    <xf numFmtId="49" fontId="2" fillId="32" borderId="28" xfId="0" applyNumberFormat="1" applyFont="1" applyFill="1" applyBorder="1" applyAlignment="1">
      <alignment horizontal="center" vertical="center"/>
    </xf>
    <xf numFmtId="49" fontId="2" fillId="32" borderId="57" xfId="0" applyNumberFormat="1" applyFont="1" applyFill="1" applyBorder="1" applyAlignment="1">
      <alignment horizontal="center" vertical="center"/>
    </xf>
    <xf numFmtId="182" fontId="2" fillId="32" borderId="26" xfId="0" applyNumberFormat="1" applyFont="1" applyFill="1" applyBorder="1" applyAlignment="1" applyProtection="1">
      <alignment horizontal="center" vertical="center"/>
      <protection/>
    </xf>
    <xf numFmtId="0" fontId="2" fillId="32" borderId="16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32" borderId="25" xfId="0" applyNumberFormat="1" applyFont="1" applyFill="1" applyBorder="1" applyAlignment="1">
      <alignment horizontal="center" vertical="center"/>
    </xf>
    <xf numFmtId="49" fontId="2" fillId="32" borderId="25" xfId="0" applyNumberFormat="1" applyFont="1" applyFill="1" applyBorder="1" applyAlignment="1">
      <alignment horizontal="center" vertical="center"/>
    </xf>
    <xf numFmtId="0" fontId="2" fillId="32" borderId="27" xfId="0" applyNumberFormat="1" applyFont="1" applyFill="1" applyBorder="1" applyAlignment="1" applyProtection="1">
      <alignment horizontal="center" vertical="center"/>
      <protection/>
    </xf>
    <xf numFmtId="182" fontId="2" fillId="32" borderId="16" xfId="0" applyNumberFormat="1" applyFont="1" applyFill="1" applyBorder="1" applyAlignment="1">
      <alignment horizontal="center" vertical="center" wrapText="1"/>
    </xf>
    <xf numFmtId="182" fontId="2" fillId="32" borderId="17" xfId="0" applyNumberFormat="1" applyFont="1" applyFill="1" applyBorder="1" applyAlignment="1">
      <alignment horizontal="center" vertical="center" wrapText="1"/>
    </xf>
    <xf numFmtId="182" fontId="2" fillId="32" borderId="34" xfId="0" applyNumberFormat="1" applyFont="1" applyFill="1" applyBorder="1" applyAlignment="1">
      <alignment horizontal="center" vertical="center" wrapText="1"/>
    </xf>
    <xf numFmtId="1" fontId="2" fillId="32" borderId="59" xfId="0" applyNumberFormat="1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6" fillId="32" borderId="62" xfId="0" applyNumberFormat="1" applyFont="1" applyFill="1" applyBorder="1" applyAlignment="1" applyProtection="1">
      <alignment horizontal="center" vertical="center"/>
      <protection/>
    </xf>
    <xf numFmtId="0" fontId="6" fillId="32" borderId="0" xfId="0" applyNumberFormat="1" applyFont="1" applyFill="1" applyBorder="1" applyAlignment="1" applyProtection="1">
      <alignment horizontal="center" vertical="center"/>
      <protection/>
    </xf>
    <xf numFmtId="0" fontId="2" fillId="32" borderId="28" xfId="0" applyNumberFormat="1" applyFont="1" applyFill="1" applyBorder="1" applyAlignment="1">
      <alignment horizontal="center" vertical="center"/>
    </xf>
    <xf numFmtId="0" fontId="2" fillId="32" borderId="63" xfId="0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left" vertical="center" wrapText="1"/>
    </xf>
    <xf numFmtId="182" fontId="2" fillId="0" borderId="63" xfId="0" applyNumberFormat="1" applyFont="1" applyFill="1" applyBorder="1" applyAlignment="1" applyProtection="1">
      <alignment horizontal="center" vertical="center"/>
      <protection/>
    </xf>
    <xf numFmtId="0" fontId="2" fillId="32" borderId="53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1" fontId="2" fillId="32" borderId="41" xfId="0" applyNumberFormat="1" applyFont="1" applyFill="1" applyBorder="1" applyAlignment="1">
      <alignment horizontal="center" vertical="center" wrapText="1"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6" fillId="32" borderId="44" xfId="0" applyFont="1" applyFill="1" applyBorder="1" applyAlignment="1">
      <alignment horizontal="center" vertical="center" wrapText="1"/>
    </xf>
    <xf numFmtId="49" fontId="6" fillId="32" borderId="44" xfId="0" applyNumberFormat="1" applyFont="1" applyFill="1" applyBorder="1" applyAlignment="1">
      <alignment horizontal="left" vertical="center" wrapText="1"/>
    </xf>
    <xf numFmtId="0" fontId="6" fillId="32" borderId="34" xfId="0" applyNumberFormat="1" applyFont="1" applyFill="1" applyBorder="1" applyAlignment="1">
      <alignment horizontal="center" vertical="center"/>
    </xf>
    <xf numFmtId="0" fontId="6" fillId="32" borderId="16" xfId="0" applyNumberFormat="1" applyFont="1" applyFill="1" applyBorder="1" applyAlignment="1">
      <alignment horizontal="center" vertical="center"/>
    </xf>
    <xf numFmtId="182" fontId="6" fillId="32" borderId="44" xfId="0" applyNumberFormat="1" applyFont="1" applyFill="1" applyBorder="1" applyAlignment="1" applyProtection="1">
      <alignment horizontal="center" vertical="center"/>
      <protection/>
    </xf>
    <xf numFmtId="0" fontId="6" fillId="32" borderId="15" xfId="0" applyFont="1" applyFill="1" applyBorder="1" applyAlignment="1">
      <alignment horizontal="center" vertical="center" wrapText="1"/>
    </xf>
    <xf numFmtId="1" fontId="6" fillId="32" borderId="16" xfId="0" applyNumberFormat="1" applyFont="1" applyFill="1" applyBorder="1" applyAlignment="1" applyProtection="1">
      <alignment horizontal="center" vertical="center"/>
      <protection/>
    </xf>
    <xf numFmtId="1" fontId="6" fillId="32" borderId="16" xfId="0" applyNumberFormat="1" applyFont="1" applyFill="1" applyBorder="1" applyAlignment="1">
      <alignment horizontal="center" vertical="center" wrapText="1"/>
    </xf>
    <xf numFmtId="1" fontId="6" fillId="32" borderId="17" xfId="0" applyNumberFormat="1" applyFont="1" applyFill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 wrapText="1"/>
    </xf>
    <xf numFmtId="49" fontId="6" fillId="32" borderId="22" xfId="0" applyNumberFormat="1" applyFont="1" applyFill="1" applyBorder="1" applyAlignment="1">
      <alignment horizontal="center" vertical="center" wrapText="1"/>
    </xf>
    <xf numFmtId="49" fontId="2" fillId="32" borderId="63" xfId="0" applyNumberFormat="1" applyFont="1" applyFill="1" applyBorder="1" applyAlignment="1">
      <alignment horizontal="left" vertical="center" wrapText="1"/>
    </xf>
    <xf numFmtId="0" fontId="2" fillId="32" borderId="64" xfId="0" applyNumberFormat="1" applyFont="1" applyFill="1" applyBorder="1" applyAlignment="1">
      <alignment horizontal="center" vertical="center"/>
    </xf>
    <xf numFmtId="49" fontId="6" fillId="32" borderId="16" xfId="0" applyNumberFormat="1" applyFont="1" applyFill="1" applyBorder="1" applyAlignment="1">
      <alignment horizontal="center" vertical="center"/>
    </xf>
    <xf numFmtId="0" fontId="2" fillId="32" borderId="41" xfId="0" applyNumberFormat="1" applyFont="1" applyFill="1" applyBorder="1" applyAlignment="1">
      <alignment horizontal="center" vertical="center"/>
    </xf>
    <xf numFmtId="180" fontId="2" fillId="32" borderId="28" xfId="0" applyNumberFormat="1" applyFont="1" applyFill="1" applyBorder="1" applyAlignment="1">
      <alignment horizontal="center" vertical="center" wrapText="1"/>
    </xf>
    <xf numFmtId="16" fontId="2" fillId="32" borderId="63" xfId="0" applyNumberFormat="1" applyFont="1" applyFill="1" applyBorder="1" applyAlignment="1">
      <alignment horizontal="center" vertical="center" wrapText="1"/>
    </xf>
    <xf numFmtId="0" fontId="2" fillId="32" borderId="53" xfId="0" applyNumberFormat="1" applyFont="1" applyFill="1" applyBorder="1" applyAlignment="1">
      <alignment horizontal="center" vertical="center"/>
    </xf>
    <xf numFmtId="180" fontId="2" fillId="32" borderId="53" xfId="0" applyNumberFormat="1" applyFont="1" applyFill="1" applyBorder="1" applyAlignment="1" applyProtection="1">
      <alignment vertical="center"/>
      <protection/>
    </xf>
    <xf numFmtId="180" fontId="2" fillId="32" borderId="41" xfId="0" applyNumberFormat="1" applyFont="1" applyFill="1" applyBorder="1" applyAlignment="1">
      <alignment horizontal="center" vertical="center" wrapText="1"/>
    </xf>
    <xf numFmtId="0" fontId="2" fillId="32" borderId="53" xfId="0" applyNumberFormat="1" applyFont="1" applyFill="1" applyBorder="1" applyAlignment="1" applyProtection="1">
      <alignment horizontal="center" vertical="center"/>
      <protection/>
    </xf>
    <xf numFmtId="0" fontId="2" fillId="32" borderId="54" xfId="0" applyNumberFormat="1" applyFont="1" applyFill="1" applyBorder="1" applyAlignment="1" applyProtection="1">
      <alignment horizontal="center" vertical="center"/>
      <protection/>
    </xf>
    <xf numFmtId="0" fontId="6" fillId="32" borderId="53" xfId="0" applyNumberFormat="1" applyFont="1" applyFill="1" applyBorder="1" applyAlignment="1" applyProtection="1">
      <alignment horizontal="center" vertical="center"/>
      <protection/>
    </xf>
    <xf numFmtId="0" fontId="6" fillId="32" borderId="54" xfId="0" applyNumberFormat="1" applyFont="1" applyFill="1" applyBorder="1" applyAlignment="1" applyProtection="1">
      <alignment horizontal="center" vertical="center"/>
      <protection/>
    </xf>
    <xf numFmtId="0" fontId="6" fillId="32" borderId="44" xfId="0" applyFont="1" applyFill="1" applyBorder="1" applyAlignment="1">
      <alignment horizontal="center" vertical="center" wrapText="1"/>
    </xf>
    <xf numFmtId="49" fontId="6" fillId="32" borderId="44" xfId="0" applyNumberFormat="1" applyFont="1" applyFill="1" applyBorder="1" applyAlignment="1">
      <alignment horizontal="left" vertical="center" wrapText="1"/>
    </xf>
    <xf numFmtId="183" fontId="6" fillId="32" borderId="44" xfId="0" applyNumberFormat="1" applyFont="1" applyFill="1" applyBorder="1" applyAlignment="1" applyProtection="1">
      <alignment horizontal="center" vertical="center"/>
      <protection/>
    </xf>
    <xf numFmtId="1" fontId="6" fillId="32" borderId="65" xfId="0" applyNumberFormat="1" applyFont="1" applyFill="1" applyBorder="1" applyAlignment="1" applyProtection="1">
      <alignment horizontal="center" vertical="center"/>
      <protection/>
    </xf>
    <xf numFmtId="0" fontId="6" fillId="32" borderId="65" xfId="0" applyNumberFormat="1" applyFont="1" applyFill="1" applyBorder="1" applyAlignment="1" applyProtection="1">
      <alignment horizontal="center" vertical="center"/>
      <protection/>
    </xf>
    <xf numFmtId="49" fontId="2" fillId="32" borderId="66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67" xfId="0" applyFont="1" applyFill="1" applyBorder="1" applyAlignment="1">
      <alignment horizontal="center" vertical="center" wrapText="1"/>
    </xf>
    <xf numFmtId="0" fontId="6" fillId="32" borderId="68" xfId="0" applyFont="1" applyFill="1" applyBorder="1" applyAlignment="1">
      <alignment horizontal="center" vertical="center" wrapText="1"/>
    </xf>
    <xf numFmtId="183" fontId="6" fillId="32" borderId="69" xfId="0" applyNumberFormat="1" applyFont="1" applyFill="1" applyBorder="1" applyAlignment="1" applyProtection="1">
      <alignment horizontal="center" vertical="center"/>
      <protection/>
    </xf>
    <xf numFmtId="1" fontId="6" fillId="32" borderId="13" xfId="0" applyNumberFormat="1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center" vertical="center" wrapText="1"/>
    </xf>
    <xf numFmtId="183" fontId="6" fillId="32" borderId="31" xfId="0" applyNumberFormat="1" applyFont="1" applyFill="1" applyBorder="1" applyAlignment="1" applyProtection="1">
      <alignment horizontal="center" vertical="center"/>
      <protection/>
    </xf>
    <xf numFmtId="49" fontId="6" fillId="32" borderId="31" xfId="0" applyNumberFormat="1" applyFont="1" applyFill="1" applyBorder="1" applyAlignment="1">
      <alignment horizontal="center" vertical="center" wrapText="1"/>
    </xf>
    <xf numFmtId="49" fontId="6" fillId="32" borderId="51" xfId="0" applyNumberFormat="1" applyFont="1" applyFill="1" applyBorder="1" applyAlignment="1">
      <alignment horizontal="center" vertical="center" wrapText="1"/>
    </xf>
    <xf numFmtId="0" fontId="6" fillId="32" borderId="49" xfId="0" applyFont="1" applyFill="1" applyBorder="1" applyAlignment="1">
      <alignment horizontal="center" vertical="center" wrapText="1"/>
    </xf>
    <xf numFmtId="49" fontId="6" fillId="32" borderId="70" xfId="0" applyNumberFormat="1" applyFont="1" applyFill="1" applyBorder="1" applyAlignment="1">
      <alignment horizontal="center" vertical="center" wrapText="1"/>
    </xf>
    <xf numFmtId="0" fontId="6" fillId="32" borderId="70" xfId="0" applyFont="1" applyFill="1" applyBorder="1" applyAlignment="1">
      <alignment horizontal="center" vertical="center" wrapText="1"/>
    </xf>
    <xf numFmtId="182" fontId="6" fillId="32" borderId="70" xfId="0" applyNumberFormat="1" applyFont="1" applyFill="1" applyBorder="1" applyAlignment="1">
      <alignment horizontal="center" vertical="center" wrapText="1"/>
    </xf>
    <xf numFmtId="1" fontId="6" fillId="32" borderId="70" xfId="0" applyNumberFormat="1" applyFont="1" applyFill="1" applyBorder="1" applyAlignment="1" applyProtection="1">
      <alignment horizontal="center" vertical="center"/>
      <protection/>
    </xf>
    <xf numFmtId="49" fontId="6" fillId="32" borderId="50" xfId="0" applyNumberFormat="1" applyFont="1" applyFill="1" applyBorder="1" applyAlignment="1">
      <alignment horizontal="center" vertical="center" wrapText="1"/>
    </xf>
    <xf numFmtId="1" fontId="2" fillId="32" borderId="12" xfId="0" applyNumberFormat="1" applyFont="1" applyFill="1" applyBorder="1" applyAlignment="1">
      <alignment horizontal="center" vertical="center" wrapText="1"/>
    </xf>
    <xf numFmtId="182" fontId="2" fillId="32" borderId="10" xfId="0" applyNumberFormat="1" applyFont="1" applyFill="1" applyBorder="1" applyAlignment="1" applyProtection="1">
      <alignment horizontal="center" vertical="center"/>
      <protection/>
    </xf>
    <xf numFmtId="49" fontId="2" fillId="32" borderId="71" xfId="0" applyNumberFormat="1" applyFont="1" applyFill="1" applyBorder="1" applyAlignment="1">
      <alignment horizontal="center" vertical="center" wrapText="1"/>
    </xf>
    <xf numFmtId="49" fontId="2" fillId="32" borderId="72" xfId="0" applyNumberFormat="1" applyFont="1" applyFill="1" applyBorder="1" applyAlignment="1">
      <alignment horizontal="center" vertical="center" wrapText="1"/>
    </xf>
    <xf numFmtId="180" fontId="2" fillId="32" borderId="23" xfId="0" applyNumberFormat="1" applyFont="1" applyFill="1" applyBorder="1" applyAlignment="1" applyProtection="1">
      <alignment horizontal="center" vertical="center"/>
      <protection/>
    </xf>
    <xf numFmtId="180" fontId="2" fillId="32" borderId="10" xfId="0" applyNumberFormat="1" applyFont="1" applyFill="1" applyBorder="1" applyAlignment="1" applyProtection="1">
      <alignment horizontal="center" vertical="center"/>
      <protection/>
    </xf>
    <xf numFmtId="0" fontId="6" fillId="32" borderId="26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  <xf numFmtId="1" fontId="6" fillId="32" borderId="28" xfId="0" applyNumberFormat="1" applyFont="1" applyFill="1" applyBorder="1" applyAlignment="1" applyProtection="1">
      <alignment horizontal="center" vertical="center"/>
      <protection/>
    </xf>
    <xf numFmtId="0" fontId="6" fillId="32" borderId="28" xfId="0" applyFont="1" applyFill="1" applyBorder="1" applyAlignment="1">
      <alignment horizontal="center" vertical="center" wrapText="1"/>
    </xf>
    <xf numFmtId="1" fontId="6" fillId="32" borderId="57" xfId="0" applyNumberFormat="1" applyFont="1" applyFill="1" applyBorder="1" applyAlignment="1">
      <alignment horizontal="center" vertical="center" wrapText="1"/>
    </xf>
    <xf numFmtId="49" fontId="6" fillId="32" borderId="27" xfId="0" applyNumberFormat="1" applyFont="1" applyFill="1" applyBorder="1" applyAlignment="1">
      <alignment horizontal="center" vertical="center" wrapText="1"/>
    </xf>
    <xf numFmtId="49" fontId="6" fillId="32" borderId="52" xfId="0" applyNumberFormat="1" applyFont="1" applyFill="1" applyBorder="1" applyAlignment="1">
      <alignment horizontal="center" vertical="center" wrapText="1"/>
    </xf>
    <xf numFmtId="180" fontId="6" fillId="32" borderId="16" xfId="0" applyNumberFormat="1" applyFont="1" applyFill="1" applyBorder="1" applyAlignment="1" applyProtection="1">
      <alignment horizontal="center" vertical="center"/>
      <protection/>
    </xf>
    <xf numFmtId="49" fontId="6" fillId="32" borderId="16" xfId="0" applyNumberFormat="1" applyFont="1" applyFill="1" applyBorder="1" applyAlignment="1">
      <alignment horizontal="center" vertical="center" wrapText="1"/>
    </xf>
    <xf numFmtId="180" fontId="2" fillId="32" borderId="73" xfId="0" applyNumberFormat="1" applyFont="1" applyFill="1" applyBorder="1" applyAlignment="1" applyProtection="1">
      <alignment horizontal="center" vertical="center"/>
      <protection/>
    </xf>
    <xf numFmtId="49" fontId="6" fillId="32" borderId="16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0" fontId="6" fillId="32" borderId="63" xfId="0" applyFont="1" applyFill="1" applyBorder="1" applyAlignment="1">
      <alignment horizontal="center" vertical="center" wrapText="1"/>
    </xf>
    <xf numFmtId="182" fontId="2" fillId="32" borderId="41" xfId="0" applyNumberFormat="1" applyFont="1" applyFill="1" applyBorder="1" applyAlignment="1" applyProtection="1">
      <alignment horizontal="center" vertical="center"/>
      <protection/>
    </xf>
    <xf numFmtId="49" fontId="2" fillId="32" borderId="41" xfId="0" applyNumberFormat="1" applyFont="1" applyFill="1" applyBorder="1" applyAlignment="1">
      <alignment horizontal="center" vertical="center" wrapText="1"/>
    </xf>
    <xf numFmtId="1" fontId="6" fillId="32" borderId="35" xfId="0" applyNumberFormat="1" applyFont="1" applyFill="1" applyBorder="1" applyAlignment="1" applyProtection="1">
      <alignment horizontal="center" vertical="center"/>
      <protection/>
    </xf>
    <xf numFmtId="49" fontId="6" fillId="32" borderId="26" xfId="0" applyNumberFormat="1" applyFont="1" applyFill="1" applyBorder="1" applyAlignment="1">
      <alignment horizontal="left" vertical="center" wrapText="1"/>
    </xf>
    <xf numFmtId="1" fontId="2" fillId="32" borderId="62" xfId="0" applyNumberFormat="1" applyFont="1" applyFill="1" applyBorder="1" applyAlignment="1" applyProtection="1">
      <alignment horizontal="center" vertical="center"/>
      <protection/>
    </xf>
    <xf numFmtId="0" fontId="2" fillId="32" borderId="52" xfId="0" applyFont="1" applyFill="1" applyBorder="1" applyAlignment="1">
      <alignment horizontal="center" vertical="center" wrapText="1"/>
    </xf>
    <xf numFmtId="1" fontId="6" fillId="32" borderId="0" xfId="0" applyNumberFormat="1" applyFont="1" applyFill="1" applyBorder="1" applyAlignment="1" applyProtection="1">
      <alignment horizontal="center" vertical="center"/>
      <protection/>
    </xf>
    <xf numFmtId="49" fontId="2" fillId="0" borderId="63" xfId="0" applyNumberFormat="1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183" fontId="25" fillId="33" borderId="63" xfId="0" applyNumberFormat="1" applyFont="1" applyFill="1" applyBorder="1" applyAlignment="1" applyProtection="1">
      <alignment horizontal="center" vertical="center"/>
      <protection/>
    </xf>
    <xf numFmtId="1" fontId="25" fillId="0" borderId="53" xfId="0" applyNumberFormat="1" applyFont="1" applyFill="1" applyBorder="1" applyAlignment="1" applyProtection="1">
      <alignment horizontal="center" vertical="center"/>
      <protection/>
    </xf>
    <xf numFmtId="1" fontId="25" fillId="0" borderId="55" xfId="0" applyNumberFormat="1" applyFont="1" applyFill="1" applyBorder="1" applyAlignment="1">
      <alignment horizontal="center" vertical="center" wrapText="1"/>
    </xf>
    <xf numFmtId="0" fontId="2" fillId="32" borderId="54" xfId="0" applyFont="1" applyFill="1" applyBorder="1" applyAlignment="1">
      <alignment horizontal="center" vertical="center" wrapText="1"/>
    </xf>
    <xf numFmtId="1" fontId="6" fillId="32" borderId="14" xfId="0" applyNumberFormat="1" applyFont="1" applyFill="1" applyBorder="1" applyAlignment="1" applyProtection="1">
      <alignment horizontal="center" vertical="center"/>
      <protection/>
    </xf>
    <xf numFmtId="49" fontId="6" fillId="32" borderId="44" xfId="0" applyNumberFormat="1" applyFont="1" applyFill="1" applyBorder="1" applyAlignment="1">
      <alignment vertical="center" wrapText="1"/>
    </xf>
    <xf numFmtId="0" fontId="6" fillId="32" borderId="3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183" fontId="25" fillId="33" borderId="26" xfId="0" applyNumberFormat="1" applyFont="1" applyFill="1" applyBorder="1" applyAlignment="1" applyProtection="1">
      <alignment horizontal="center" vertical="center"/>
      <protection/>
    </xf>
    <xf numFmtId="1" fontId="25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center" vertical="center" wrapText="1"/>
    </xf>
    <xf numFmtId="1" fontId="2" fillId="0" borderId="57" xfId="0" applyNumberFormat="1" applyFont="1" applyFill="1" applyBorder="1" applyAlignment="1">
      <alignment horizontal="center" vertical="center" wrapText="1"/>
    </xf>
    <xf numFmtId="0" fontId="2" fillId="32" borderId="64" xfId="0" applyFont="1" applyFill="1" applyBorder="1" applyAlignment="1">
      <alignment horizontal="center" vertical="center" wrapText="1"/>
    </xf>
    <xf numFmtId="1" fontId="6" fillId="32" borderId="58" xfId="0" applyNumberFormat="1" applyFont="1" applyFill="1" applyBorder="1" applyAlignment="1" applyProtection="1">
      <alignment horizontal="center" vertical="center"/>
      <protection/>
    </xf>
    <xf numFmtId="0" fontId="6" fillId="32" borderId="14" xfId="0" applyFont="1" applyFill="1" applyBorder="1" applyAlignment="1">
      <alignment horizontal="center" vertical="center" wrapText="1"/>
    </xf>
    <xf numFmtId="0" fontId="6" fillId="32" borderId="34" xfId="0" applyNumberFormat="1" applyFont="1" applyFill="1" applyBorder="1" applyAlignment="1">
      <alignment horizontal="center" vertical="center" wrapText="1"/>
    </xf>
    <xf numFmtId="49" fontId="6" fillId="32" borderId="17" xfId="0" applyNumberFormat="1" applyFont="1" applyFill="1" applyBorder="1" applyAlignment="1">
      <alignment horizontal="center" vertical="center" wrapText="1"/>
    </xf>
    <xf numFmtId="0" fontId="2" fillId="32" borderId="64" xfId="0" applyNumberFormat="1" applyFont="1" applyFill="1" applyBorder="1" applyAlignment="1">
      <alignment horizontal="center" vertical="center" wrapText="1"/>
    </xf>
    <xf numFmtId="49" fontId="2" fillId="32" borderId="55" xfId="0" applyNumberFormat="1" applyFont="1" applyFill="1" applyBorder="1" applyAlignment="1">
      <alignment horizontal="center" vertical="center" wrapText="1"/>
    </xf>
    <xf numFmtId="0" fontId="2" fillId="32" borderId="63" xfId="0" applyFont="1" applyFill="1" applyBorder="1" applyAlignment="1">
      <alignment horizontal="center" vertical="center" wrapText="1"/>
    </xf>
    <xf numFmtId="189" fontId="2" fillId="32" borderId="41" xfId="0" applyNumberFormat="1" applyFont="1" applyFill="1" applyBorder="1" applyAlignment="1" applyProtection="1">
      <alignment horizontal="center" vertical="center"/>
      <protection/>
    </xf>
    <xf numFmtId="0" fontId="6" fillId="32" borderId="41" xfId="0" applyFont="1" applyFill="1" applyBorder="1" applyAlignment="1">
      <alignment horizontal="center" vertical="center" wrapText="1"/>
    </xf>
    <xf numFmtId="1" fontId="6" fillId="32" borderId="41" xfId="0" applyNumberFormat="1" applyFont="1" applyFill="1" applyBorder="1" applyAlignment="1" applyProtection="1">
      <alignment horizontal="center" vertical="center"/>
      <protection/>
    </xf>
    <xf numFmtId="49" fontId="6" fillId="32" borderId="41" xfId="0" applyNumberFormat="1" applyFont="1" applyFill="1" applyBorder="1" applyAlignment="1">
      <alignment horizontal="center" vertical="center" wrapText="1"/>
    </xf>
    <xf numFmtId="0" fontId="6" fillId="32" borderId="23" xfId="0" applyNumberFormat="1" applyFont="1" applyFill="1" applyBorder="1" applyAlignment="1" applyProtection="1">
      <alignment horizontal="center" vertical="center"/>
      <protection/>
    </xf>
    <xf numFmtId="0" fontId="6" fillId="32" borderId="20" xfId="0" applyNumberFormat="1" applyFont="1" applyFill="1" applyBorder="1" applyAlignment="1" applyProtection="1">
      <alignment horizontal="center" vertical="center"/>
      <protection/>
    </xf>
    <xf numFmtId="0" fontId="6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74" xfId="0" applyNumberFormat="1" applyFont="1" applyFill="1" applyBorder="1" applyAlignment="1">
      <alignment horizontal="left" vertical="center" wrapText="1"/>
    </xf>
    <xf numFmtId="0" fontId="2" fillId="32" borderId="25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37" xfId="0" applyNumberFormat="1" applyFont="1" applyFill="1" applyBorder="1" applyAlignment="1">
      <alignment horizontal="center" vertical="center" wrapText="1"/>
    </xf>
    <xf numFmtId="0" fontId="2" fillId="32" borderId="75" xfId="0" applyNumberFormat="1" applyFont="1" applyFill="1" applyBorder="1" applyAlignment="1">
      <alignment horizontal="left" vertical="center" wrapText="1"/>
    </xf>
    <xf numFmtId="0" fontId="2" fillId="32" borderId="76" xfId="0" applyNumberFormat="1" applyFont="1" applyFill="1" applyBorder="1" applyAlignment="1">
      <alignment horizontal="left" vertical="center" wrapText="1"/>
    </xf>
    <xf numFmtId="0" fontId="2" fillId="32" borderId="49" xfId="0" applyNumberFormat="1" applyFont="1" applyFill="1" applyBorder="1" applyAlignment="1">
      <alignment horizontal="center" vertical="center" wrapText="1"/>
    </xf>
    <xf numFmtId="0" fontId="2" fillId="32" borderId="70" xfId="0" applyNumberFormat="1" applyFont="1" applyFill="1" applyBorder="1" applyAlignment="1">
      <alignment horizontal="center" vertical="center" wrapText="1"/>
    </xf>
    <xf numFmtId="0" fontId="2" fillId="32" borderId="77" xfId="0" applyNumberFormat="1" applyFont="1" applyFill="1" applyBorder="1" applyAlignment="1">
      <alignment horizontal="center" vertical="center" wrapText="1"/>
    </xf>
    <xf numFmtId="188" fontId="23" fillId="0" borderId="0" xfId="0" applyNumberFormat="1" applyFont="1" applyFill="1" applyBorder="1" applyAlignment="1">
      <alignment horizontal="center" wrapText="1"/>
    </xf>
    <xf numFmtId="0" fontId="2" fillId="32" borderId="23" xfId="0" applyNumberFormat="1" applyFont="1" applyFill="1" applyBorder="1" applyAlignment="1" applyProtection="1">
      <alignment horizontal="center" vertical="center"/>
      <protection/>
    </xf>
    <xf numFmtId="0" fontId="2" fillId="32" borderId="52" xfId="0" applyNumberFormat="1" applyFont="1" applyFill="1" applyBorder="1" applyAlignment="1" applyProtection="1">
      <alignment horizontal="center" vertical="center"/>
      <protection/>
    </xf>
    <xf numFmtId="0" fontId="2" fillId="32" borderId="73" xfId="0" applyNumberFormat="1" applyFont="1" applyFill="1" applyBorder="1" applyAlignment="1" applyProtection="1">
      <alignment horizontal="center" vertical="center"/>
      <protection/>
    </xf>
    <xf numFmtId="0" fontId="2" fillId="32" borderId="78" xfId="0" applyFont="1" applyFill="1" applyBorder="1" applyAlignment="1">
      <alignment horizontal="center" vertical="center" wrapText="1"/>
    </xf>
    <xf numFmtId="0" fontId="6" fillId="32" borderId="21" xfId="0" applyNumberFormat="1" applyFont="1" applyFill="1" applyBorder="1" applyAlignment="1" applyProtection="1">
      <alignment horizontal="center" vertical="center"/>
      <protection/>
    </xf>
    <xf numFmtId="0" fontId="6" fillId="32" borderId="79" xfId="0" applyNumberFormat="1" applyFont="1" applyFill="1" applyBorder="1" applyAlignment="1" applyProtection="1">
      <alignment horizontal="center" vertical="center"/>
      <protection/>
    </xf>
    <xf numFmtId="0" fontId="2" fillId="32" borderId="78" xfId="0" applyNumberFormat="1" applyFont="1" applyFill="1" applyBorder="1" applyAlignment="1" applyProtection="1">
      <alignment horizontal="center" vertical="center"/>
      <protection/>
    </xf>
    <xf numFmtId="49" fontId="2" fillId="32" borderId="26" xfId="0" applyNumberFormat="1" applyFont="1" applyFill="1" applyBorder="1" applyAlignment="1">
      <alignment horizontal="left"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  <xf numFmtId="49" fontId="2" fillId="32" borderId="79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horizontal="center" vertical="center"/>
    </xf>
    <xf numFmtId="182" fontId="6" fillId="32" borderId="14" xfId="0" applyNumberFormat="1" applyFont="1" applyFill="1" applyBorder="1" applyAlignment="1" applyProtection="1">
      <alignment horizontal="center" vertical="center"/>
      <protection/>
    </xf>
    <xf numFmtId="0" fontId="6" fillId="32" borderId="16" xfId="0" applyNumberFormat="1" applyFont="1" applyFill="1" applyBorder="1" applyAlignment="1" applyProtection="1">
      <alignment horizontal="center" vertical="center"/>
      <protection/>
    </xf>
    <xf numFmtId="0" fontId="6" fillId="32" borderId="17" xfId="0" applyNumberFormat="1" applyFont="1" applyFill="1" applyBorder="1" applyAlignment="1" applyProtection="1">
      <alignment horizontal="center" vertical="center"/>
      <protection/>
    </xf>
    <xf numFmtId="180" fontId="6" fillId="32" borderId="17" xfId="0" applyNumberFormat="1" applyFont="1" applyFill="1" applyBorder="1" applyAlignment="1" applyProtection="1">
      <alignment vertical="center"/>
      <protection/>
    </xf>
    <xf numFmtId="0" fontId="2" fillId="32" borderId="80" xfId="0" applyFont="1" applyFill="1" applyBorder="1" applyAlignment="1">
      <alignment horizontal="center" vertical="center" wrapText="1"/>
    </xf>
    <xf numFmtId="0" fontId="2" fillId="32" borderId="67" xfId="0" applyFont="1" applyFill="1" applyBorder="1" applyAlignment="1">
      <alignment horizontal="center" vertical="center" wrapText="1"/>
    </xf>
    <xf numFmtId="0" fontId="2" fillId="32" borderId="68" xfId="0" applyFont="1" applyFill="1" applyBorder="1" applyAlignment="1">
      <alignment horizontal="center" vertical="center" wrapText="1"/>
    </xf>
    <xf numFmtId="182" fontId="2" fillId="32" borderId="69" xfId="0" applyNumberFormat="1" applyFont="1" applyFill="1" applyBorder="1" applyAlignment="1">
      <alignment horizontal="center" vertical="center" wrapText="1"/>
    </xf>
    <xf numFmtId="1" fontId="2" fillId="32" borderId="69" xfId="0" applyNumberFormat="1" applyFont="1" applyFill="1" applyBorder="1" applyAlignment="1">
      <alignment horizontal="center" vertical="center" wrapText="1"/>
    </xf>
    <xf numFmtId="0" fontId="6" fillId="32" borderId="28" xfId="0" applyNumberFormat="1" applyFont="1" applyFill="1" applyBorder="1" applyAlignment="1" applyProtection="1">
      <alignment horizontal="center" vertical="center"/>
      <protection/>
    </xf>
    <xf numFmtId="0" fontId="6" fillId="32" borderId="31" xfId="0" applyNumberFormat="1" applyFont="1" applyFill="1" applyBorder="1" applyAlignment="1" applyProtection="1">
      <alignment horizontal="center" vertical="center"/>
      <protection/>
    </xf>
    <xf numFmtId="0" fontId="6" fillId="32" borderId="51" xfId="0" applyNumberFormat="1" applyFont="1" applyFill="1" applyBorder="1" applyAlignment="1" applyProtection="1">
      <alignment horizontal="center" vertical="center"/>
      <protection/>
    </xf>
    <xf numFmtId="0" fontId="6" fillId="32" borderId="70" xfId="0" applyNumberFormat="1" applyFont="1" applyFill="1" applyBorder="1" applyAlignment="1" applyProtection="1">
      <alignment horizontal="center" vertical="center"/>
      <protection/>
    </xf>
    <xf numFmtId="0" fontId="14" fillId="32" borderId="70" xfId="0" applyNumberFormat="1" applyFont="1" applyFill="1" applyBorder="1" applyAlignment="1" applyProtection="1">
      <alignment vertical="center"/>
      <protection/>
    </xf>
    <xf numFmtId="0" fontId="14" fillId="32" borderId="77" xfId="0" applyNumberFormat="1" applyFont="1" applyFill="1" applyBorder="1" applyAlignment="1" applyProtection="1">
      <alignment vertical="center"/>
      <protection/>
    </xf>
    <xf numFmtId="0" fontId="6" fillId="32" borderId="40" xfId="0" applyNumberFormat="1" applyFont="1" applyFill="1" applyBorder="1" applyAlignment="1" applyProtection="1">
      <alignment horizontal="center" vertical="center"/>
      <protection/>
    </xf>
    <xf numFmtId="0" fontId="6" fillId="32" borderId="56" xfId="0" applyNumberFormat="1" applyFont="1" applyFill="1" applyBorder="1" applyAlignment="1" applyProtection="1">
      <alignment horizontal="center" vertical="center"/>
      <protection/>
    </xf>
    <xf numFmtId="0" fontId="6" fillId="32" borderId="47" xfId="0" applyNumberFormat="1" applyFont="1" applyFill="1" applyBorder="1" applyAlignment="1" applyProtection="1">
      <alignment horizontal="center" vertical="center"/>
      <protection/>
    </xf>
    <xf numFmtId="0" fontId="6" fillId="32" borderId="81" xfId="0" applyNumberFormat="1" applyFont="1" applyFill="1" applyBorder="1" applyAlignment="1" applyProtection="1">
      <alignment horizontal="center" vertical="center"/>
      <protection/>
    </xf>
    <xf numFmtId="0" fontId="2" fillId="32" borderId="34" xfId="0" applyNumberFormat="1" applyFont="1" applyFill="1" applyBorder="1" applyAlignment="1">
      <alignment horizontal="center" vertical="center"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2" fillId="32" borderId="34" xfId="0" applyNumberFormat="1" applyFont="1" applyFill="1" applyBorder="1" applyAlignment="1">
      <alignment horizontal="center" vertical="center"/>
    </xf>
    <xf numFmtId="182" fontId="2" fillId="32" borderId="44" xfId="0" applyNumberFormat="1" applyFont="1" applyFill="1" applyBorder="1" applyAlignment="1" applyProtection="1">
      <alignment horizontal="center" vertical="center"/>
      <protection/>
    </xf>
    <xf numFmtId="49" fontId="2" fillId="32" borderId="63" xfId="0" applyNumberFormat="1" applyFont="1" applyFill="1" applyBorder="1" applyAlignment="1">
      <alignment horizontal="left" vertical="center" wrapText="1"/>
    </xf>
    <xf numFmtId="49" fontId="2" fillId="32" borderId="78" xfId="0" applyNumberFormat="1" applyFont="1" applyFill="1" applyBorder="1" applyAlignment="1">
      <alignment horizontal="left" vertical="center" wrapText="1"/>
    </xf>
    <xf numFmtId="0" fontId="2" fillId="32" borderId="11" xfId="0" applyNumberFormat="1" applyFont="1" applyFill="1" applyBorder="1" applyAlignment="1">
      <alignment horizontal="center" vertic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/>
    </xf>
    <xf numFmtId="182" fontId="2" fillId="32" borderId="78" xfId="0" applyNumberFormat="1" applyFont="1" applyFill="1" applyBorder="1" applyAlignment="1" applyProtection="1">
      <alignment horizontal="center" vertical="center"/>
      <protection/>
    </xf>
    <xf numFmtId="0" fontId="2" fillId="32" borderId="21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1" fontId="2" fillId="32" borderId="43" xfId="0" applyNumberFormat="1" applyFont="1" applyFill="1" applyBorder="1" applyAlignment="1">
      <alignment horizontal="center" vertical="center" wrapText="1"/>
    </xf>
    <xf numFmtId="0" fontId="2" fillId="32" borderId="69" xfId="0" applyFont="1" applyFill="1" applyBorder="1" applyAlignment="1">
      <alignment horizontal="center" vertical="center" wrapText="1"/>
    </xf>
    <xf numFmtId="49" fontId="2" fillId="32" borderId="64" xfId="0" applyNumberFormat="1" applyFont="1" applyFill="1" applyBorder="1" applyAlignment="1">
      <alignment horizontal="center" vertical="center" wrapText="1"/>
    </xf>
    <xf numFmtId="188" fontId="6" fillId="32" borderId="14" xfId="0" applyNumberFormat="1" applyFont="1" applyFill="1" applyBorder="1" applyAlignment="1" applyProtection="1">
      <alignment horizontal="center" vertical="center"/>
      <protection/>
    </xf>
    <xf numFmtId="189" fontId="6" fillId="32" borderId="16" xfId="0" applyNumberFormat="1" applyFont="1" applyFill="1" applyBorder="1" applyAlignment="1" applyProtection="1">
      <alignment horizontal="center" vertical="center"/>
      <protection/>
    </xf>
    <xf numFmtId="0" fontId="6" fillId="32" borderId="22" xfId="0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 applyProtection="1">
      <alignment horizontal="center" vertical="center"/>
      <protection/>
    </xf>
    <xf numFmtId="0" fontId="2" fillId="32" borderId="43" xfId="0" applyNumberFormat="1" applyFont="1" applyFill="1" applyBorder="1" applyAlignment="1" applyProtection="1">
      <alignment horizontal="center" vertical="center"/>
      <protection/>
    </xf>
    <xf numFmtId="0" fontId="2" fillId="32" borderId="12" xfId="0" applyNumberFormat="1" applyFont="1" applyFill="1" applyBorder="1" applyAlignment="1" applyProtection="1">
      <alignment horizontal="center" vertical="center"/>
      <protection/>
    </xf>
    <xf numFmtId="182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32" borderId="11" xfId="0" applyFont="1" applyFill="1" applyBorder="1" applyAlignment="1">
      <alignment horizontal="center" vertical="center" wrapText="1"/>
    </xf>
    <xf numFmtId="0" fontId="2" fillId="32" borderId="43" xfId="0" applyNumberFormat="1" applyFont="1" applyFill="1" applyBorder="1" applyAlignment="1">
      <alignment horizontal="center" vertical="center" wrapText="1"/>
    </xf>
    <xf numFmtId="0" fontId="6" fillId="32" borderId="69" xfId="0" applyFont="1" applyFill="1" applyBorder="1" applyAlignment="1">
      <alignment horizontal="center" vertical="center" wrapText="1"/>
    </xf>
    <xf numFmtId="49" fontId="6" fillId="32" borderId="69" xfId="0" applyNumberFormat="1" applyFont="1" applyFill="1" applyBorder="1" applyAlignment="1">
      <alignment vertical="center" wrapText="1"/>
    </xf>
    <xf numFmtId="49" fontId="6" fillId="32" borderId="80" xfId="0" applyNumberFormat="1" applyFont="1" applyFill="1" applyBorder="1" applyAlignment="1">
      <alignment horizontal="center" vertical="center"/>
    </xf>
    <xf numFmtId="49" fontId="6" fillId="32" borderId="67" xfId="0" applyNumberFormat="1" applyFont="1" applyFill="1" applyBorder="1" applyAlignment="1">
      <alignment horizontal="center" vertical="center"/>
    </xf>
    <xf numFmtId="49" fontId="6" fillId="32" borderId="68" xfId="0" applyNumberFormat="1" applyFont="1" applyFill="1" applyBorder="1" applyAlignment="1">
      <alignment horizontal="center" vertical="center"/>
    </xf>
    <xf numFmtId="0" fontId="6" fillId="32" borderId="80" xfId="0" applyFont="1" applyFill="1" applyBorder="1" applyAlignment="1">
      <alignment horizontal="center" vertical="center" wrapText="1"/>
    </xf>
    <xf numFmtId="0" fontId="6" fillId="32" borderId="67" xfId="0" applyNumberFormat="1" applyFont="1" applyFill="1" applyBorder="1" applyAlignment="1">
      <alignment horizontal="center" vertical="center" wrapText="1"/>
    </xf>
    <xf numFmtId="1" fontId="6" fillId="32" borderId="68" xfId="0" applyNumberFormat="1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49" fontId="6" fillId="32" borderId="59" xfId="0" applyNumberFormat="1" applyFont="1" applyFill="1" applyBorder="1" applyAlignment="1">
      <alignment horizontal="center" vertical="center" wrapText="1"/>
    </xf>
    <xf numFmtId="49" fontId="6" fillId="32" borderId="69" xfId="0" applyNumberFormat="1" applyFont="1" applyFill="1" applyBorder="1" applyAlignment="1">
      <alignment horizontal="center" vertical="center" wrapText="1"/>
    </xf>
    <xf numFmtId="49" fontId="2" fillId="32" borderId="82" xfId="0" applyNumberFormat="1" applyFont="1" applyFill="1" applyBorder="1" applyAlignment="1">
      <alignment horizontal="center" vertical="center" wrapText="1"/>
    </xf>
    <xf numFmtId="182" fontId="7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2" fillId="32" borderId="81" xfId="0" applyFont="1" applyFill="1" applyBorder="1" applyAlignment="1">
      <alignment horizontal="center" vertical="center" wrapText="1"/>
    </xf>
    <xf numFmtId="0" fontId="6" fillId="32" borderId="73" xfId="0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1" fontId="2" fillId="32" borderId="53" xfId="0" applyNumberFormat="1" applyFont="1" applyFill="1" applyBorder="1" applyAlignment="1" applyProtection="1">
      <alignment horizontal="center" vertical="center"/>
      <protection/>
    </xf>
    <xf numFmtId="1" fontId="2" fillId="32" borderId="55" xfId="0" applyNumberFormat="1" applyFont="1" applyFill="1" applyBorder="1" applyAlignment="1">
      <alignment horizontal="center" vertical="center" wrapText="1"/>
    </xf>
    <xf numFmtId="0" fontId="2" fillId="32" borderId="53" xfId="0" applyFont="1" applyFill="1" applyBorder="1" applyAlignment="1">
      <alignment horizontal="center" vertical="center" wrapText="1"/>
    </xf>
    <xf numFmtId="0" fontId="0" fillId="32" borderId="54" xfId="0" applyFont="1" applyFill="1" applyBorder="1" applyAlignment="1">
      <alignment horizontal="center" vertical="center" wrapText="1"/>
    </xf>
    <xf numFmtId="180" fontId="2" fillId="32" borderId="10" xfId="0" applyNumberFormat="1" applyFont="1" applyFill="1" applyBorder="1" applyAlignment="1" applyProtection="1">
      <alignment vertical="center"/>
      <protection/>
    </xf>
    <xf numFmtId="0" fontId="6" fillId="32" borderId="16" xfId="0" applyNumberFormat="1" applyFont="1" applyFill="1" applyBorder="1" applyAlignment="1">
      <alignment horizontal="center" vertical="center" wrapText="1"/>
    </xf>
    <xf numFmtId="49" fontId="2" fillId="32" borderId="28" xfId="0" applyNumberFormat="1" applyFont="1" applyFill="1" applyBorder="1" applyAlignment="1">
      <alignment horizontal="center" vertical="center" wrapText="1"/>
    </xf>
    <xf numFmtId="0" fontId="6" fillId="32" borderId="34" xfId="0" applyNumberFormat="1" applyFont="1" applyFill="1" applyBorder="1" applyAlignment="1" applyProtection="1">
      <alignment horizontal="center" vertical="center"/>
      <protection/>
    </xf>
    <xf numFmtId="49" fontId="2" fillId="32" borderId="78" xfId="0" applyNumberFormat="1" applyFont="1" applyFill="1" applyBorder="1" applyAlignment="1">
      <alignment horizontal="left" vertical="center" wrapText="1"/>
    </xf>
    <xf numFmtId="0" fontId="2" fillId="32" borderId="78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31" xfId="0" applyNumberFormat="1" applyFont="1" applyFill="1" applyBorder="1" applyAlignment="1">
      <alignment horizontal="center" vertical="center" wrapText="1"/>
    </xf>
    <xf numFmtId="49" fontId="2" fillId="32" borderId="31" xfId="0" applyNumberFormat="1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1" fontId="2" fillId="32" borderId="31" xfId="0" applyNumberFormat="1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49" fontId="2" fillId="32" borderId="33" xfId="0" applyNumberFormat="1" applyFont="1" applyFill="1" applyBorder="1" applyAlignment="1">
      <alignment horizontal="left" vertical="center" wrapText="1"/>
    </xf>
    <xf numFmtId="0" fontId="2" fillId="32" borderId="30" xfId="0" applyNumberFormat="1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center" wrapText="1"/>
    </xf>
    <xf numFmtId="0" fontId="2" fillId="32" borderId="57" xfId="0" applyFont="1" applyFill="1" applyBorder="1" applyAlignment="1">
      <alignment horizontal="center" vertical="center" wrapText="1"/>
    </xf>
    <xf numFmtId="49" fontId="2" fillId="32" borderId="30" xfId="0" applyNumberFormat="1" applyFont="1" applyFill="1" applyBorder="1" applyAlignment="1">
      <alignment horizontal="left" vertical="center" wrapText="1"/>
    </xf>
    <xf numFmtId="0" fontId="2" fillId="32" borderId="47" xfId="0" applyNumberFormat="1" applyFont="1" applyFill="1" applyBorder="1" applyAlignment="1">
      <alignment horizontal="center" vertical="center"/>
    </xf>
    <xf numFmtId="49" fontId="2" fillId="32" borderId="31" xfId="0" applyNumberFormat="1" applyFont="1" applyFill="1" applyBorder="1" applyAlignment="1">
      <alignment horizontal="center" vertical="center"/>
    </xf>
    <xf numFmtId="0" fontId="2" fillId="32" borderId="70" xfId="0" applyNumberFormat="1" applyFont="1" applyFill="1" applyBorder="1" applyAlignment="1">
      <alignment horizontal="center" vertical="center"/>
    </xf>
    <xf numFmtId="49" fontId="2" fillId="32" borderId="70" xfId="0" applyNumberFormat="1" applyFont="1" applyFill="1" applyBorder="1" applyAlignment="1">
      <alignment horizontal="center" vertical="center"/>
    </xf>
    <xf numFmtId="0" fontId="2" fillId="32" borderId="70" xfId="0" applyFont="1" applyFill="1" applyBorder="1" applyAlignment="1">
      <alignment horizontal="center" vertical="center" wrapText="1"/>
    </xf>
    <xf numFmtId="0" fontId="2" fillId="32" borderId="70" xfId="0" applyNumberFormat="1" applyFont="1" applyFill="1" applyBorder="1" applyAlignment="1">
      <alignment horizontal="center" vertical="center" wrapText="1"/>
    </xf>
    <xf numFmtId="1" fontId="2" fillId="32" borderId="70" xfId="0" applyNumberFormat="1" applyFont="1" applyFill="1" applyBorder="1" applyAlignment="1">
      <alignment horizontal="center" vertical="center" wrapText="1"/>
    </xf>
    <xf numFmtId="49" fontId="2" fillId="32" borderId="70" xfId="0" applyNumberFormat="1" applyFont="1" applyFill="1" applyBorder="1" applyAlignment="1">
      <alignment horizontal="center" vertical="center" wrapText="1"/>
    </xf>
    <xf numFmtId="182" fontId="2" fillId="32" borderId="46" xfId="0" applyNumberFormat="1" applyFont="1" applyFill="1" applyBorder="1" applyAlignment="1">
      <alignment horizontal="center" vertical="center" wrapText="1"/>
    </xf>
    <xf numFmtId="0" fontId="14" fillId="32" borderId="44" xfId="0" applyNumberFormat="1" applyFont="1" applyFill="1" applyBorder="1" applyAlignment="1" applyProtection="1">
      <alignment horizontal="center" vertical="center"/>
      <protection/>
    </xf>
    <xf numFmtId="0" fontId="6" fillId="32" borderId="25" xfId="0" applyNumberFormat="1" applyFont="1" applyFill="1" applyBorder="1" applyAlignment="1" applyProtection="1">
      <alignment horizontal="center" vertical="center"/>
      <protection/>
    </xf>
    <xf numFmtId="0" fontId="6" fillId="32" borderId="49" xfId="0" applyNumberFormat="1" applyFont="1" applyFill="1" applyBorder="1" applyAlignment="1" applyProtection="1">
      <alignment horizontal="center" vertical="center"/>
      <protection/>
    </xf>
    <xf numFmtId="180" fontId="6" fillId="32" borderId="14" xfId="0" applyNumberFormat="1" applyFont="1" applyFill="1" applyBorder="1" applyAlignment="1" applyProtection="1">
      <alignment horizontal="center" vertical="center"/>
      <protection/>
    </xf>
    <xf numFmtId="180" fontId="6" fillId="32" borderId="38" xfId="0" applyNumberFormat="1" applyFont="1" applyFill="1" applyBorder="1" applyAlignment="1" applyProtection="1">
      <alignment horizontal="center" vertical="center"/>
      <protection/>
    </xf>
    <xf numFmtId="183" fontId="6" fillId="32" borderId="24" xfId="0" applyNumberFormat="1" applyFont="1" applyFill="1" applyBorder="1" applyAlignment="1" applyProtection="1">
      <alignment horizontal="center" vertical="center"/>
      <protection/>
    </xf>
    <xf numFmtId="1" fontId="6" fillId="32" borderId="33" xfId="0" applyNumberFormat="1" applyFont="1" applyFill="1" applyBorder="1" applyAlignment="1">
      <alignment horizontal="center" vertical="center" wrapText="1"/>
    </xf>
    <xf numFmtId="182" fontId="6" fillId="32" borderId="69" xfId="0" applyNumberFormat="1" applyFont="1" applyFill="1" applyBorder="1" applyAlignment="1">
      <alignment horizontal="center" vertical="center" wrapText="1"/>
    </xf>
    <xf numFmtId="1" fontId="6" fillId="32" borderId="69" xfId="0" applyNumberFormat="1" applyFont="1" applyFill="1" applyBorder="1" applyAlignment="1">
      <alignment horizontal="center" vertical="center" wrapText="1"/>
    </xf>
    <xf numFmtId="0" fontId="2" fillId="32" borderId="27" xfId="0" applyNumberFormat="1" applyFont="1" applyFill="1" applyBorder="1" applyAlignment="1">
      <alignment horizontal="center" vertical="center" wrapText="1"/>
    </xf>
    <xf numFmtId="180" fontId="2" fillId="32" borderId="77" xfId="0" applyNumberFormat="1" applyFont="1" applyFill="1" applyBorder="1" applyAlignment="1" applyProtection="1">
      <alignment vertical="center"/>
      <protection/>
    </xf>
    <xf numFmtId="49" fontId="2" fillId="32" borderId="32" xfId="0" applyNumberFormat="1" applyFont="1" applyFill="1" applyBorder="1" applyAlignment="1">
      <alignment horizontal="center" vertical="center" wrapText="1"/>
    </xf>
    <xf numFmtId="49" fontId="6" fillId="32" borderId="2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 shrinkToFit="1"/>
    </xf>
    <xf numFmtId="0" fontId="6" fillId="33" borderId="48" xfId="0" applyFont="1" applyFill="1" applyBorder="1" applyAlignment="1">
      <alignment wrapText="1"/>
    </xf>
    <xf numFmtId="0" fontId="6" fillId="32" borderId="71" xfId="0" applyFont="1" applyFill="1" applyBorder="1" applyAlignment="1">
      <alignment horizontal="center" vertical="center" wrapText="1"/>
    </xf>
    <xf numFmtId="0" fontId="6" fillId="32" borderId="60" xfId="0" applyFont="1" applyFill="1" applyBorder="1" applyAlignment="1">
      <alignment horizontal="center" vertical="center" wrapText="1"/>
    </xf>
    <xf numFmtId="180" fontId="6" fillId="32" borderId="72" xfId="0" applyNumberFormat="1" applyFont="1" applyFill="1" applyBorder="1" applyAlignment="1" applyProtection="1">
      <alignment vertical="center"/>
      <protection/>
    </xf>
    <xf numFmtId="1" fontId="6" fillId="32" borderId="60" xfId="0" applyNumberFormat="1" applyFont="1" applyFill="1" applyBorder="1" applyAlignment="1" applyProtection="1">
      <alignment horizontal="center" vertical="center"/>
      <protection/>
    </xf>
    <xf numFmtId="1" fontId="6" fillId="32" borderId="61" xfId="0" applyNumberFormat="1" applyFont="1" applyFill="1" applyBorder="1" applyAlignment="1">
      <alignment horizontal="center" vertical="center" wrapText="1"/>
    </xf>
    <xf numFmtId="49" fontId="6" fillId="32" borderId="71" xfId="0" applyNumberFormat="1" applyFont="1" applyFill="1" applyBorder="1" applyAlignment="1">
      <alignment horizontal="center" vertical="center" wrapText="1"/>
    </xf>
    <xf numFmtId="49" fontId="6" fillId="32" borderId="72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vertical="center"/>
      <protection/>
    </xf>
    <xf numFmtId="182" fontId="2" fillId="32" borderId="10" xfId="0" applyNumberFormat="1" applyFont="1" applyFill="1" applyBorder="1" applyAlignment="1">
      <alignment horizontal="center" vertical="center" wrapText="1"/>
    </xf>
    <xf numFmtId="180" fontId="2" fillId="0" borderId="41" xfId="0" applyNumberFormat="1" applyFont="1" applyFill="1" applyBorder="1" applyAlignment="1" applyProtection="1">
      <alignment vertical="center"/>
      <protection/>
    </xf>
    <xf numFmtId="0" fontId="2" fillId="32" borderId="40" xfId="0" applyFont="1" applyFill="1" applyBorder="1" applyAlignment="1">
      <alignment vertical="center"/>
    </xf>
    <xf numFmtId="0" fontId="2" fillId="0" borderId="83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180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180" fontId="2" fillId="0" borderId="43" xfId="0" applyNumberFormat="1" applyFont="1" applyFill="1" applyBorder="1" applyAlignment="1" applyProtection="1">
      <alignment vertical="center"/>
      <protection/>
    </xf>
    <xf numFmtId="0" fontId="2" fillId="32" borderId="10" xfId="0" applyNumberFormat="1" applyFont="1" applyFill="1" applyBorder="1" applyAlignment="1" applyProtection="1">
      <alignment horizontal="center" vertical="center"/>
      <protection/>
    </xf>
    <xf numFmtId="0" fontId="6" fillId="32" borderId="69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32" borderId="19" xfId="0" applyNumberFormat="1" applyFont="1" applyFill="1" applyBorder="1" applyAlignment="1" applyProtection="1">
      <alignment horizontal="center" vertical="center"/>
      <protection/>
    </xf>
    <xf numFmtId="180" fontId="6" fillId="32" borderId="71" xfId="0" applyNumberFormat="1" applyFont="1" applyFill="1" applyBorder="1" applyAlignment="1" applyProtection="1">
      <alignment vertical="center"/>
      <protection/>
    </xf>
    <xf numFmtId="1" fontId="6" fillId="32" borderId="60" xfId="0" applyNumberFormat="1" applyFont="1" applyFill="1" applyBorder="1" applyAlignment="1" applyProtection="1">
      <alignment horizontal="center" vertical="center"/>
      <protection/>
    </xf>
    <xf numFmtId="0" fontId="6" fillId="32" borderId="60" xfId="0" applyFont="1" applyFill="1" applyBorder="1" applyAlignment="1">
      <alignment horizontal="center" vertical="center" wrapText="1"/>
    </xf>
    <xf numFmtId="180" fontId="6" fillId="32" borderId="60" xfId="0" applyNumberFormat="1" applyFont="1" applyFill="1" applyBorder="1" applyAlignment="1">
      <alignment horizontal="center" vertical="center" wrapText="1"/>
    </xf>
    <xf numFmtId="1" fontId="6" fillId="32" borderId="61" xfId="0" applyNumberFormat="1" applyFont="1" applyFill="1" applyBorder="1" applyAlignment="1">
      <alignment horizontal="center" vertical="center" wrapText="1"/>
    </xf>
    <xf numFmtId="0" fontId="6" fillId="32" borderId="71" xfId="0" applyNumberFormat="1" applyFont="1" applyFill="1" applyBorder="1" applyAlignment="1" applyProtection="1">
      <alignment horizontal="center" vertical="center"/>
      <protection/>
    </xf>
    <xf numFmtId="0" fontId="6" fillId="32" borderId="72" xfId="0" applyNumberFormat="1" applyFont="1" applyFill="1" applyBorder="1" applyAlignment="1" applyProtection="1">
      <alignment horizontal="center" vertical="center"/>
      <protection/>
    </xf>
    <xf numFmtId="0" fontId="2" fillId="32" borderId="21" xfId="0" applyNumberFormat="1" applyFont="1" applyFill="1" applyBorder="1" applyAlignment="1" applyProtection="1">
      <alignment horizontal="center" vertical="center"/>
      <protection/>
    </xf>
    <xf numFmtId="0" fontId="2" fillId="32" borderId="79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80" fontId="2" fillId="32" borderId="10" xfId="0" applyNumberFormat="1" applyFont="1" applyFill="1" applyBorder="1" applyAlignment="1" applyProtection="1">
      <alignment vertical="center"/>
      <protection/>
    </xf>
    <xf numFmtId="1" fontId="2" fillId="32" borderId="67" xfId="0" applyNumberFormat="1" applyFont="1" applyFill="1" applyBorder="1" applyAlignment="1" applyProtection="1">
      <alignment horizontal="center" vertical="center"/>
      <protection/>
    </xf>
    <xf numFmtId="0" fontId="2" fillId="32" borderId="67" xfId="0" applyFont="1" applyFill="1" applyBorder="1" applyAlignment="1">
      <alignment horizontal="center" vertical="center" wrapText="1"/>
    </xf>
    <xf numFmtId="49" fontId="2" fillId="32" borderId="21" xfId="0" applyNumberFormat="1" applyFont="1" applyFill="1" applyBorder="1" applyAlignment="1">
      <alignment horizontal="center" vertical="center"/>
    </xf>
    <xf numFmtId="0" fontId="2" fillId="32" borderId="19" xfId="0" applyNumberFormat="1" applyFont="1" applyFill="1" applyBorder="1" applyAlignment="1" applyProtection="1">
      <alignment horizontal="center" vertical="center"/>
      <protection/>
    </xf>
    <xf numFmtId="180" fontId="2" fillId="32" borderId="21" xfId="0" applyNumberFormat="1" applyFont="1" applyFill="1" applyBorder="1" applyAlignment="1" applyProtection="1">
      <alignment horizontal="center" vertical="center"/>
      <protection/>
    </xf>
    <xf numFmtId="180" fontId="2" fillId="32" borderId="43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wrapText="1"/>
    </xf>
    <xf numFmtId="180" fontId="2" fillId="0" borderId="16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182" fontId="2" fillId="32" borderId="38" xfId="0" applyNumberFormat="1" applyFont="1" applyFill="1" applyBorder="1" applyAlignment="1" applyProtection="1">
      <alignment horizontal="center" vertical="center"/>
      <protection/>
    </xf>
    <xf numFmtId="180" fontId="2" fillId="32" borderId="68" xfId="0" applyNumberFormat="1" applyFont="1" applyFill="1" applyBorder="1" applyAlignment="1" applyProtection="1">
      <alignment vertical="center"/>
      <protection/>
    </xf>
    <xf numFmtId="180" fontId="2" fillId="32" borderId="13" xfId="0" applyNumberFormat="1" applyFont="1" applyFill="1" applyBorder="1" applyAlignment="1">
      <alignment horizontal="center" vertical="center" wrapText="1"/>
    </xf>
    <xf numFmtId="180" fontId="6" fillId="0" borderId="65" xfId="0" applyNumberFormat="1" applyFont="1" applyFill="1" applyBorder="1" applyAlignment="1" applyProtection="1">
      <alignment vertical="center"/>
      <protection/>
    </xf>
    <xf numFmtId="0" fontId="6" fillId="33" borderId="35" xfId="0" applyFont="1" applyFill="1" applyBorder="1" applyAlignment="1">
      <alignment wrapText="1"/>
    </xf>
    <xf numFmtId="180" fontId="2" fillId="32" borderId="19" xfId="0" applyNumberFormat="1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1" fontId="2" fillId="32" borderId="67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41" xfId="0" applyFont="1" applyFill="1" applyBorder="1" applyAlignment="1">
      <alignment horizontal="center" vertical="center" wrapText="1"/>
    </xf>
    <xf numFmtId="180" fontId="2" fillId="32" borderId="41" xfId="0" applyNumberFormat="1" applyFont="1" applyFill="1" applyBorder="1" applyAlignment="1" applyProtection="1">
      <alignment horizontal="center" vertical="center"/>
      <protection/>
    </xf>
    <xf numFmtId="0" fontId="6" fillId="32" borderId="28" xfId="0" applyFont="1" applyFill="1" applyBorder="1" applyAlignment="1">
      <alignment horizontal="center" vertical="center" wrapText="1"/>
    </xf>
    <xf numFmtId="49" fontId="6" fillId="32" borderId="28" xfId="0" applyNumberFormat="1" applyFont="1" applyFill="1" applyBorder="1" applyAlignment="1">
      <alignment horizontal="left" vertical="center" wrapText="1"/>
    </xf>
    <xf numFmtId="182" fontId="2" fillId="32" borderId="28" xfId="0" applyNumberFormat="1" applyFont="1" applyFill="1" applyBorder="1" applyAlignment="1" applyProtection="1">
      <alignment horizontal="center" vertical="center"/>
      <protection/>
    </xf>
    <xf numFmtId="180" fontId="2" fillId="32" borderId="28" xfId="0" applyNumberFormat="1" applyFont="1" applyFill="1" applyBorder="1" applyAlignment="1" applyProtection="1">
      <alignment horizontal="center" vertical="center"/>
      <protection/>
    </xf>
    <xf numFmtId="49" fontId="2" fillId="32" borderId="41" xfId="0" applyNumberFormat="1" applyFont="1" applyFill="1" applyBorder="1" applyAlignment="1">
      <alignment horizontal="left" vertical="center" wrapText="1"/>
    </xf>
    <xf numFmtId="180" fontId="2" fillId="32" borderId="14" xfId="0" applyNumberFormat="1" applyFont="1" applyFill="1" applyBorder="1" applyAlignment="1" applyProtection="1">
      <alignment horizontal="center" vertical="center"/>
      <protection/>
    </xf>
    <xf numFmtId="49" fontId="2" fillId="32" borderId="43" xfId="0" applyNumberFormat="1" applyFont="1" applyFill="1" applyBorder="1" applyAlignment="1">
      <alignment horizontal="center" vertical="center" wrapText="1"/>
    </xf>
    <xf numFmtId="1" fontId="6" fillId="32" borderId="28" xfId="0" applyNumberFormat="1" applyFont="1" applyFill="1" applyBorder="1" applyAlignment="1">
      <alignment horizontal="center" vertical="center" wrapText="1"/>
    </xf>
    <xf numFmtId="1" fontId="6" fillId="32" borderId="41" xfId="0" applyNumberFormat="1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180" fontId="7" fillId="32" borderId="16" xfId="0" applyNumberFormat="1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>
      <alignment horizontal="center" vertical="center" wrapText="1"/>
    </xf>
    <xf numFmtId="1" fontId="7" fillId="32" borderId="16" xfId="0" applyNumberFormat="1" applyFont="1" applyFill="1" applyBorder="1" applyAlignment="1" applyProtection="1">
      <alignment horizontal="center" vertical="center"/>
      <protection/>
    </xf>
    <xf numFmtId="1" fontId="7" fillId="32" borderId="16" xfId="0" applyNumberFormat="1" applyFont="1" applyFill="1" applyBorder="1" applyAlignment="1">
      <alignment horizontal="center" vertical="center" wrapText="1"/>
    </xf>
    <xf numFmtId="49" fontId="7" fillId="32" borderId="16" xfId="0" applyNumberFormat="1" applyFont="1" applyFill="1" applyBorder="1" applyAlignment="1">
      <alignment horizontal="center" vertical="center" wrapText="1"/>
    </xf>
    <xf numFmtId="49" fontId="7" fillId="32" borderId="22" xfId="0" applyNumberFormat="1" applyFont="1" applyFill="1" applyBorder="1" applyAlignment="1">
      <alignment horizontal="center" vertical="center" wrapText="1"/>
    </xf>
    <xf numFmtId="49" fontId="7" fillId="32" borderId="58" xfId="0" applyNumberFormat="1" applyFont="1" applyFill="1" applyBorder="1" applyAlignment="1">
      <alignment horizontal="left" vertical="center" wrapText="1"/>
    </xf>
    <xf numFmtId="0" fontId="2" fillId="32" borderId="43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 applyProtection="1">
      <alignment vertical="center"/>
      <protection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32" borderId="79" xfId="0" applyNumberFormat="1" applyFont="1" applyFill="1" applyBorder="1" applyAlignment="1">
      <alignment horizontal="center" vertical="center" wrapText="1"/>
    </xf>
    <xf numFmtId="180" fontId="2" fillId="0" borderId="34" xfId="0" applyNumberFormat="1" applyFont="1" applyFill="1" applyBorder="1" applyAlignment="1" applyProtection="1">
      <alignment vertical="center"/>
      <protection/>
    </xf>
    <xf numFmtId="180" fontId="2" fillId="32" borderId="43" xfId="0" applyNumberFormat="1" applyFont="1" applyFill="1" applyBorder="1" applyAlignment="1" applyProtection="1">
      <alignment horizontal="center" vertical="center"/>
      <protection/>
    </xf>
    <xf numFmtId="0" fontId="6" fillId="32" borderId="23" xfId="0" applyFont="1" applyFill="1" applyBorder="1" applyAlignment="1">
      <alignment horizontal="right" vertical="center" wrapText="1"/>
    </xf>
    <xf numFmtId="49" fontId="6" fillId="33" borderId="33" xfId="0" applyNumberFormat="1" applyFont="1" applyFill="1" applyBorder="1" applyAlignment="1">
      <alignment vertical="center" wrapText="1"/>
    </xf>
    <xf numFmtId="0" fontId="2" fillId="33" borderId="31" xfId="0" applyFont="1" applyFill="1" applyBorder="1" applyAlignment="1">
      <alignment horizontal="center" vertical="center" wrapText="1"/>
    </xf>
    <xf numFmtId="182" fontId="2" fillId="33" borderId="33" xfId="0" applyNumberFormat="1" applyFont="1" applyFill="1" applyBorder="1" applyAlignment="1" applyProtection="1">
      <alignment horizontal="center" vertical="center"/>
      <protection/>
    </xf>
    <xf numFmtId="1" fontId="2" fillId="33" borderId="39" xfId="0" applyNumberFormat="1" applyFont="1" applyFill="1" applyBorder="1" applyAlignment="1" applyProtection="1">
      <alignment horizontal="center" vertical="center"/>
      <protection/>
    </xf>
    <xf numFmtId="49" fontId="2" fillId="33" borderId="63" xfId="0" applyNumberFormat="1" applyFont="1" applyFill="1" applyBorder="1" applyAlignment="1">
      <alignment horizontal="left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182" fontId="2" fillId="33" borderId="63" xfId="0" applyNumberFormat="1" applyFont="1" applyFill="1" applyBorder="1" applyAlignment="1" applyProtection="1">
      <alignment horizontal="center" vertical="center"/>
      <protection/>
    </xf>
    <xf numFmtId="182" fontId="2" fillId="33" borderId="24" xfId="0" applyNumberFormat="1" applyFont="1" applyFill="1" applyBorder="1" applyAlignment="1" applyProtection="1">
      <alignment horizontal="center" vertical="center"/>
      <protection/>
    </xf>
    <xf numFmtId="183" fontId="2" fillId="33" borderId="24" xfId="0" applyNumberFormat="1" applyFont="1" applyFill="1" applyBorder="1" applyAlignment="1" applyProtection="1">
      <alignment horizontal="center" vertical="center"/>
      <protection/>
    </xf>
    <xf numFmtId="183" fontId="2" fillId="33" borderId="26" xfId="0" applyNumberFormat="1" applyFont="1" applyFill="1" applyBorder="1" applyAlignment="1" applyProtection="1">
      <alignment horizontal="center" vertical="center"/>
      <protection/>
    </xf>
    <xf numFmtId="183" fontId="6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54" xfId="0" applyNumberFormat="1" applyFont="1" applyFill="1" applyBorder="1" applyAlignment="1" applyProtection="1">
      <alignment horizontal="center" vertical="center"/>
      <protection/>
    </xf>
    <xf numFmtId="0" fontId="2" fillId="33" borderId="52" xfId="0" applyNumberFormat="1" applyFont="1" applyFill="1" applyBorder="1" applyAlignment="1" applyProtection="1">
      <alignment horizontal="center" vertical="center"/>
      <protection/>
    </xf>
    <xf numFmtId="49" fontId="6" fillId="32" borderId="23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left" vertical="center" wrapText="1"/>
    </xf>
    <xf numFmtId="0" fontId="2" fillId="32" borderId="58" xfId="0" applyFont="1" applyFill="1" applyBorder="1" applyAlignment="1">
      <alignment horizontal="center" vertical="center" wrapText="1"/>
    </xf>
    <xf numFmtId="0" fontId="2" fillId="32" borderId="26" xfId="0" applyNumberFormat="1" applyFont="1" applyFill="1" applyBorder="1" applyAlignment="1" applyProtection="1">
      <alignment horizontal="center" vertical="center"/>
      <protection/>
    </xf>
    <xf numFmtId="0" fontId="2" fillId="32" borderId="26" xfId="0" applyNumberFormat="1" applyFont="1" applyFill="1" applyBorder="1" applyAlignment="1" applyProtection="1">
      <alignment horizontal="left" vertical="center" wrapText="1"/>
      <protection/>
    </xf>
    <xf numFmtId="49" fontId="2" fillId="32" borderId="27" xfId="0" applyNumberFormat="1" applyFont="1" applyFill="1" applyBorder="1" applyAlignment="1">
      <alignment horizontal="center" vertical="center" wrapText="1"/>
    </xf>
    <xf numFmtId="49" fontId="2" fillId="32" borderId="52" xfId="0" applyNumberFormat="1" applyFont="1" applyFill="1" applyBorder="1" applyAlignment="1">
      <alignment horizontal="center" vertical="center" wrapText="1"/>
    </xf>
    <xf numFmtId="0" fontId="6" fillId="32" borderId="46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wrapText="1"/>
    </xf>
    <xf numFmtId="49" fontId="2" fillId="32" borderId="71" xfId="0" applyNumberFormat="1" applyFont="1" applyFill="1" applyBorder="1" applyAlignment="1">
      <alignment horizontal="center" vertical="center"/>
    </xf>
    <xf numFmtId="180" fontId="2" fillId="32" borderId="71" xfId="0" applyNumberFormat="1" applyFont="1" applyFill="1" applyBorder="1" applyAlignment="1" applyProtection="1">
      <alignment vertical="center"/>
      <protection/>
    </xf>
    <xf numFmtId="1" fontId="2" fillId="32" borderId="60" xfId="0" applyNumberFormat="1" applyFont="1" applyFill="1" applyBorder="1" applyAlignment="1" applyProtection="1">
      <alignment horizontal="center" vertical="center"/>
      <protection/>
    </xf>
    <xf numFmtId="0" fontId="2" fillId="32" borderId="60" xfId="0" applyFont="1" applyFill="1" applyBorder="1" applyAlignment="1">
      <alignment horizontal="center" vertical="center" wrapText="1"/>
    </xf>
    <xf numFmtId="180" fontId="2" fillId="32" borderId="60" xfId="0" applyNumberFormat="1" applyFont="1" applyFill="1" applyBorder="1" applyAlignment="1">
      <alignment horizontal="center" vertical="center" wrapText="1"/>
    </xf>
    <xf numFmtId="1" fontId="2" fillId="32" borderId="61" xfId="0" applyNumberFormat="1" applyFont="1" applyFill="1" applyBorder="1" applyAlignment="1">
      <alignment horizontal="center" vertical="center" wrapText="1"/>
    </xf>
    <xf numFmtId="183" fontId="2" fillId="32" borderId="10" xfId="0" applyNumberFormat="1" applyFont="1" applyFill="1" applyBorder="1" applyAlignment="1" applyProtection="1">
      <alignment horizontal="center" vertical="center"/>
      <protection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37" xfId="0" applyNumberFormat="1" applyFont="1" applyFill="1" applyBorder="1" applyAlignment="1" applyProtection="1">
      <alignment horizontal="center" vertical="center"/>
      <protection/>
    </xf>
    <xf numFmtId="0" fontId="2" fillId="32" borderId="40" xfId="0" applyNumberFormat="1" applyFont="1" applyFill="1" applyBorder="1" applyAlignment="1" applyProtection="1">
      <alignment horizontal="center" vertical="center"/>
      <protection/>
    </xf>
    <xf numFmtId="183" fontId="2" fillId="32" borderId="28" xfId="0" applyNumberFormat="1" applyFont="1" applyFill="1" applyBorder="1" applyAlignment="1" applyProtection="1">
      <alignment horizontal="center" vertical="center"/>
      <protection/>
    </xf>
    <xf numFmtId="49" fontId="2" fillId="32" borderId="28" xfId="0" applyNumberFormat="1" applyFont="1" applyFill="1" applyBorder="1" applyAlignment="1">
      <alignment horizontal="center" vertical="center" wrapText="1"/>
    </xf>
    <xf numFmtId="49" fontId="2" fillId="32" borderId="73" xfId="0" applyNumberFormat="1" applyFont="1" applyFill="1" applyBorder="1" applyAlignment="1">
      <alignment horizontal="left" vertical="center" wrapText="1"/>
    </xf>
    <xf numFmtId="180" fontId="2" fillId="0" borderId="11" xfId="0" applyNumberFormat="1" applyFont="1" applyFill="1" applyBorder="1" applyAlignment="1" applyProtection="1">
      <alignment vertical="center"/>
      <protection/>
    </xf>
    <xf numFmtId="0" fontId="6" fillId="32" borderId="21" xfId="0" applyNumberFormat="1" applyFont="1" applyFill="1" applyBorder="1" applyAlignment="1">
      <alignment horizontal="center" vertical="center"/>
    </xf>
    <xf numFmtId="0" fontId="6" fillId="32" borderId="43" xfId="0" applyNumberFormat="1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/>
    </xf>
    <xf numFmtId="0" fontId="6" fillId="32" borderId="19" xfId="0" applyNumberFormat="1" applyFont="1" applyFill="1" applyBorder="1" applyAlignment="1" applyProtection="1">
      <alignment horizontal="center" vertical="center"/>
      <protection/>
    </xf>
    <xf numFmtId="180" fontId="6" fillId="32" borderId="21" xfId="0" applyNumberFormat="1" applyFont="1" applyFill="1" applyBorder="1" applyAlignment="1" applyProtection="1">
      <alignment vertical="center"/>
      <protection/>
    </xf>
    <xf numFmtId="1" fontId="6" fillId="32" borderId="43" xfId="0" applyNumberFormat="1" applyFont="1" applyFill="1" applyBorder="1" applyAlignment="1" applyProtection="1">
      <alignment horizontal="center" vertical="center"/>
      <protection/>
    </xf>
    <xf numFmtId="0" fontId="6" fillId="32" borderId="43" xfId="0" applyFont="1" applyFill="1" applyBorder="1" applyAlignment="1">
      <alignment horizontal="center" vertical="center" wrapText="1"/>
    </xf>
    <xf numFmtId="180" fontId="6" fillId="32" borderId="43" xfId="0" applyNumberFormat="1" applyFont="1" applyFill="1" applyBorder="1" applyAlignment="1">
      <alignment horizontal="center" vertical="center" wrapText="1"/>
    </xf>
    <xf numFmtId="1" fontId="6" fillId="32" borderId="12" xfId="0" applyNumberFormat="1" applyFont="1" applyFill="1" applyBorder="1" applyAlignment="1">
      <alignment horizontal="center" vertical="center" wrapText="1"/>
    </xf>
    <xf numFmtId="0" fontId="6" fillId="32" borderId="21" xfId="0" applyNumberFormat="1" applyFont="1" applyFill="1" applyBorder="1" applyAlignment="1" applyProtection="1">
      <alignment horizontal="center" vertical="center"/>
      <protection/>
    </xf>
    <xf numFmtId="0" fontId="6" fillId="32" borderId="79" xfId="0" applyNumberFormat="1" applyFont="1" applyFill="1" applyBorder="1" applyAlignment="1" applyProtection="1">
      <alignment horizontal="center" vertical="center"/>
      <protection/>
    </xf>
    <xf numFmtId="49" fontId="6" fillId="32" borderId="58" xfId="0" applyNumberFormat="1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wrapText="1"/>
    </xf>
    <xf numFmtId="49" fontId="6" fillId="0" borderId="78" xfId="0" applyNumberFormat="1" applyFont="1" applyFill="1" applyBorder="1" applyAlignment="1">
      <alignment horizontal="left" vertical="center" wrapText="1"/>
    </xf>
    <xf numFmtId="180" fontId="2" fillId="32" borderId="28" xfId="0" applyNumberFormat="1" applyFont="1" applyFill="1" applyBorder="1" applyAlignment="1" applyProtection="1">
      <alignment vertical="center"/>
      <protection/>
    </xf>
    <xf numFmtId="0" fontId="6" fillId="32" borderId="62" xfId="0" applyFont="1" applyFill="1" applyBorder="1" applyAlignment="1">
      <alignment horizontal="right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" fontId="2" fillId="0" borderId="39" xfId="0" applyNumberFormat="1" applyFont="1" applyFill="1" applyBorder="1" applyAlignment="1" applyProtection="1">
      <alignment horizontal="center" vertical="center"/>
      <protection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1" fontId="2" fillId="0" borderId="41" xfId="0" applyNumberFormat="1" applyFont="1" applyFill="1" applyBorder="1" applyAlignment="1" applyProtection="1">
      <alignment horizontal="center" vertical="center"/>
      <protection/>
    </xf>
    <xf numFmtId="1" fontId="2" fillId="0" borderId="55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49" fontId="6" fillId="32" borderId="46" xfId="0" applyNumberFormat="1" applyFont="1" applyFill="1" applyBorder="1" applyAlignment="1">
      <alignment horizontal="left" vertical="center" wrapText="1"/>
    </xf>
    <xf numFmtId="49" fontId="2" fillId="32" borderId="44" xfId="0" applyNumberFormat="1" applyFont="1" applyFill="1" applyBorder="1" applyAlignment="1">
      <alignment horizontal="left" vertical="center" wrapText="1"/>
    </xf>
    <xf numFmtId="189" fontId="2" fillId="32" borderId="44" xfId="0" applyNumberFormat="1" applyFont="1" applyFill="1" applyBorder="1" applyAlignment="1" applyProtection="1">
      <alignment horizontal="center" vertical="center"/>
      <protection/>
    </xf>
    <xf numFmtId="0" fontId="2" fillId="32" borderId="52" xfId="0" applyNumberFormat="1" applyFont="1" applyFill="1" applyBorder="1" applyAlignment="1">
      <alignment horizontal="center" vertical="center" wrapText="1"/>
    </xf>
    <xf numFmtId="0" fontId="6" fillId="32" borderId="27" xfId="0" applyNumberFormat="1" applyFont="1" applyFill="1" applyBorder="1" applyAlignment="1">
      <alignment horizontal="center" vertical="center" wrapText="1"/>
    </xf>
    <xf numFmtId="0" fontId="6" fillId="32" borderId="52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2" fillId="32" borderId="21" xfId="0" applyNumberFormat="1" applyFont="1" applyFill="1" applyBorder="1" applyAlignment="1">
      <alignment horizontal="center" vertical="center" wrapText="1"/>
    </xf>
    <xf numFmtId="0" fontId="2" fillId="32" borderId="79" xfId="0" applyNumberFormat="1" applyFont="1" applyFill="1" applyBorder="1" applyAlignment="1">
      <alignment horizontal="center" vertical="center" wrapText="1"/>
    </xf>
    <xf numFmtId="0" fontId="2" fillId="32" borderId="25" xfId="0" applyNumberFormat="1" applyFont="1" applyFill="1" applyBorder="1" applyAlignment="1">
      <alignment horizontal="center" vertical="center" wrapText="1"/>
    </xf>
    <xf numFmtId="0" fontId="2" fillId="32" borderId="18" xfId="0" applyNumberFormat="1" applyFont="1" applyFill="1" applyBorder="1" applyAlignment="1">
      <alignment horizontal="center" vertical="center" wrapText="1"/>
    </xf>
    <xf numFmtId="0" fontId="2" fillId="32" borderId="41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6" fillId="32" borderId="59" xfId="0" applyNumberFormat="1" applyFont="1" applyFill="1" applyBorder="1" applyAlignment="1">
      <alignment horizontal="center" vertical="center" wrapText="1"/>
    </xf>
    <xf numFmtId="1" fontId="2" fillId="32" borderId="27" xfId="0" applyNumberFormat="1" applyFont="1" applyFill="1" applyBorder="1" applyAlignment="1">
      <alignment horizontal="center" vertical="center" wrapText="1"/>
    </xf>
    <xf numFmtId="1" fontId="2" fillId="32" borderId="25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80" fontId="2" fillId="32" borderId="10" xfId="0" applyNumberFormat="1" applyFont="1" applyFill="1" applyBorder="1" applyAlignment="1" applyProtection="1">
      <alignment horizontal="center"/>
      <protection/>
    </xf>
    <xf numFmtId="182" fontId="2" fillId="32" borderId="28" xfId="0" applyNumberFormat="1" applyFont="1" applyFill="1" applyBorder="1" applyAlignment="1">
      <alignment horizontal="center" vertical="center" wrapText="1"/>
    </xf>
    <xf numFmtId="180" fontId="2" fillId="32" borderId="28" xfId="0" applyNumberFormat="1" applyFont="1" applyFill="1" applyBorder="1" applyAlignment="1" applyProtection="1">
      <alignment horizontal="center" vertical="center"/>
      <protection/>
    </xf>
    <xf numFmtId="180" fontId="2" fillId="32" borderId="28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25" fillId="0" borderId="10" xfId="0" applyFont="1" applyBorder="1" applyAlignment="1">
      <alignment horizontal="right" vertical="center"/>
    </xf>
    <xf numFmtId="0" fontId="19" fillId="0" borderId="0" xfId="53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0" fontId="6" fillId="0" borderId="0" xfId="53" applyFont="1" applyBorder="1" applyAlignment="1">
      <alignment horizontal="center" vertical="center"/>
      <protection/>
    </xf>
    <xf numFmtId="0" fontId="16" fillId="0" borderId="0" xfId="0" applyFont="1" applyBorder="1" applyAlignment="1">
      <alignment/>
    </xf>
    <xf numFmtId="0" fontId="12" fillId="0" borderId="0" xfId="53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32" borderId="53" xfId="0" applyNumberFormat="1" applyFont="1" applyFill="1" applyBorder="1" applyAlignment="1" applyProtection="1">
      <alignment horizontal="center" vertical="center"/>
      <protection/>
    </xf>
    <xf numFmtId="0" fontId="2" fillId="32" borderId="43" xfId="0" applyFont="1" applyFill="1" applyBorder="1" applyAlignment="1">
      <alignment horizontal="left" vertical="center" wrapText="1"/>
    </xf>
    <xf numFmtId="1" fontId="2" fillId="32" borderId="63" xfId="0" applyNumberFormat="1" applyFont="1" applyFill="1" applyBorder="1" applyAlignment="1">
      <alignment horizontal="center" vertical="center" wrapText="1"/>
    </xf>
    <xf numFmtId="182" fontId="2" fillId="32" borderId="11" xfId="0" applyNumberFormat="1" applyFont="1" applyFill="1" applyBorder="1" applyAlignment="1">
      <alignment horizontal="center" vertical="center" wrapText="1"/>
    </xf>
    <xf numFmtId="182" fontId="2" fillId="32" borderId="41" xfId="0" applyNumberFormat="1" applyFont="1" applyFill="1" applyBorder="1" applyAlignment="1">
      <alignment horizontal="center" vertical="center" wrapText="1"/>
    </xf>
    <xf numFmtId="182" fontId="2" fillId="32" borderId="12" xfId="0" applyNumberFormat="1" applyFont="1" applyFill="1" applyBorder="1" applyAlignment="1">
      <alignment horizontal="center"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  <xf numFmtId="49" fontId="2" fillId="32" borderId="79" xfId="0" applyNumberFormat="1" applyFont="1" applyFill="1" applyBorder="1" applyAlignment="1">
      <alignment horizontal="center" vertical="center" wrapText="1"/>
    </xf>
    <xf numFmtId="49" fontId="2" fillId="32" borderId="71" xfId="0" applyNumberFormat="1" applyFont="1" applyFill="1" applyBorder="1" applyAlignment="1">
      <alignment horizontal="center" vertical="center" wrapText="1"/>
    </xf>
    <xf numFmtId="49" fontId="2" fillId="32" borderId="72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 applyProtection="1">
      <alignment horizontal="left" vertical="center"/>
      <protection/>
    </xf>
    <xf numFmtId="1" fontId="2" fillId="32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1" fontId="2" fillId="34" borderId="28" xfId="0" applyNumberFormat="1" applyFont="1" applyFill="1" applyBorder="1" applyAlignment="1">
      <alignment horizontal="center" vertical="center" wrapText="1"/>
    </xf>
    <xf numFmtId="0" fontId="68" fillId="32" borderId="10" xfId="0" applyNumberFormat="1" applyFont="1" applyFill="1" applyBorder="1" applyAlignment="1">
      <alignment horizontal="center" vertical="center" wrapText="1"/>
    </xf>
    <xf numFmtId="180" fontId="68" fillId="0" borderId="10" xfId="0" applyNumberFormat="1" applyFont="1" applyFill="1" applyBorder="1" applyAlignment="1" applyProtection="1">
      <alignment vertical="center"/>
      <protection/>
    </xf>
    <xf numFmtId="49" fontId="69" fillId="32" borderId="44" xfId="0" applyNumberFormat="1" applyFont="1" applyFill="1" applyBorder="1" applyAlignment="1">
      <alignment vertical="center" wrapText="1"/>
    </xf>
    <xf numFmtId="183" fontId="69" fillId="32" borderId="44" xfId="0" applyNumberFormat="1" applyFont="1" applyFill="1" applyBorder="1" applyAlignment="1" applyProtection="1">
      <alignment horizontal="center" vertical="center"/>
      <protection/>
    </xf>
    <xf numFmtId="1" fontId="69" fillId="32" borderId="16" xfId="0" applyNumberFormat="1" applyFont="1" applyFill="1" applyBorder="1" applyAlignment="1" applyProtection="1">
      <alignment horizontal="center" vertical="center"/>
      <protection/>
    </xf>
    <xf numFmtId="0" fontId="69" fillId="32" borderId="16" xfId="0" applyFont="1" applyFill="1" applyBorder="1" applyAlignment="1">
      <alignment horizontal="center" vertical="center" wrapText="1"/>
    </xf>
    <xf numFmtId="183" fontId="69" fillId="32" borderId="23" xfId="0" applyNumberFormat="1" applyFont="1" applyFill="1" applyBorder="1" applyAlignment="1" applyProtection="1">
      <alignment horizontal="center" vertical="center"/>
      <protection/>
    </xf>
    <xf numFmtId="182" fontId="68" fillId="32" borderId="73" xfId="0" applyNumberFormat="1" applyFont="1" applyFill="1" applyBorder="1" applyAlignment="1" applyProtection="1">
      <alignment horizontal="center" vertical="center"/>
      <protection/>
    </xf>
    <xf numFmtId="182" fontId="68" fillId="32" borderId="42" xfId="0" applyNumberFormat="1" applyFont="1" applyFill="1" applyBorder="1" applyAlignment="1">
      <alignment horizontal="center" vertical="center" wrapText="1"/>
    </xf>
    <xf numFmtId="188" fontId="68" fillId="0" borderId="24" xfId="0" applyNumberFormat="1" applyFont="1" applyFill="1" applyBorder="1" applyAlignment="1" applyProtection="1">
      <alignment horizontal="center" vertical="center"/>
      <protection/>
    </xf>
    <xf numFmtId="182" fontId="69" fillId="0" borderId="24" xfId="0" applyNumberFormat="1" applyFont="1" applyFill="1" applyBorder="1" applyAlignment="1" applyProtection="1">
      <alignment horizontal="center" vertical="center"/>
      <protection/>
    </xf>
    <xf numFmtId="182" fontId="69" fillId="0" borderId="36" xfId="0" applyNumberFormat="1" applyFont="1" applyFill="1" applyBorder="1" applyAlignment="1" applyProtection="1">
      <alignment horizontal="center" vertical="center"/>
      <protection/>
    </xf>
    <xf numFmtId="183" fontId="68" fillId="32" borderId="33" xfId="0" applyNumberFormat="1" applyFont="1" applyFill="1" applyBorder="1" applyAlignment="1" applyProtection="1">
      <alignment horizontal="center" vertical="center"/>
      <protection/>
    </xf>
    <xf numFmtId="183" fontId="68" fillId="32" borderId="36" xfId="0" applyNumberFormat="1" applyFont="1" applyFill="1" applyBorder="1" applyAlignment="1" applyProtection="1">
      <alignment horizontal="center" vertical="center"/>
      <protection/>
    </xf>
    <xf numFmtId="182" fontId="68" fillId="32" borderId="78" xfId="0" applyNumberFormat="1" applyFont="1" applyFill="1" applyBorder="1" applyAlignment="1" applyProtection="1">
      <alignment horizontal="center" vertical="center"/>
      <protection/>
    </xf>
    <xf numFmtId="182" fontId="68" fillId="32" borderId="28" xfId="0" applyNumberFormat="1" applyFont="1" applyFill="1" applyBorder="1" applyAlignment="1" applyProtection="1">
      <alignment horizontal="center" vertical="center"/>
      <protection/>
    </xf>
    <xf numFmtId="188" fontId="70" fillId="0" borderId="36" xfId="0" applyNumberFormat="1" applyFont="1" applyFill="1" applyBorder="1" applyAlignment="1" applyProtection="1">
      <alignment horizontal="center" vertical="center"/>
      <protection/>
    </xf>
    <xf numFmtId="182" fontId="69" fillId="32" borderId="14" xfId="0" applyNumberFormat="1" applyFont="1" applyFill="1" applyBorder="1" applyAlignment="1" applyProtection="1">
      <alignment horizontal="center" vertical="center"/>
      <protection/>
    </xf>
    <xf numFmtId="182" fontId="68" fillId="32" borderId="19" xfId="0" applyNumberFormat="1" applyFont="1" applyFill="1" applyBorder="1" applyAlignment="1" applyProtection="1">
      <alignment horizontal="center" vertical="center"/>
      <protection/>
    </xf>
    <xf numFmtId="182" fontId="68" fillId="32" borderId="58" xfId="0" applyNumberFormat="1" applyFont="1" applyFill="1" applyBorder="1" applyAlignment="1" applyProtection="1">
      <alignment horizontal="center" vertical="center"/>
      <protection/>
    </xf>
    <xf numFmtId="49" fontId="71" fillId="32" borderId="16" xfId="0" applyNumberFormat="1" applyFont="1" applyFill="1" applyBorder="1" applyAlignment="1">
      <alignment horizontal="left" vertical="center" wrapText="1"/>
    </xf>
    <xf numFmtId="0" fontId="71" fillId="32" borderId="16" xfId="0" applyNumberFormat="1" applyFont="1" applyFill="1" applyBorder="1" applyAlignment="1">
      <alignment horizontal="center" vertical="center"/>
    </xf>
    <xf numFmtId="49" fontId="71" fillId="32" borderId="16" xfId="0" applyNumberFormat="1" applyFont="1" applyFill="1" applyBorder="1" applyAlignment="1">
      <alignment horizontal="center" vertical="center"/>
    </xf>
    <xf numFmtId="182" fontId="71" fillId="32" borderId="16" xfId="0" applyNumberFormat="1" applyFont="1" applyFill="1" applyBorder="1" applyAlignment="1" applyProtection="1">
      <alignment horizontal="center" vertical="center"/>
      <protection/>
    </xf>
    <xf numFmtId="49" fontId="68" fillId="32" borderId="63" xfId="0" applyNumberFormat="1" applyFont="1" applyFill="1" applyBorder="1" applyAlignment="1">
      <alignment horizontal="left" vertical="center" wrapText="1"/>
    </xf>
    <xf numFmtId="0" fontId="68" fillId="32" borderId="41" xfId="0" applyNumberFormat="1" applyFont="1" applyFill="1" applyBorder="1" applyAlignment="1">
      <alignment horizontal="center" vertical="center"/>
    </xf>
    <xf numFmtId="49" fontId="68" fillId="32" borderId="41" xfId="0" applyNumberFormat="1" applyFont="1" applyFill="1" applyBorder="1" applyAlignment="1">
      <alignment horizontal="center" vertical="center"/>
    </xf>
    <xf numFmtId="182" fontId="68" fillId="32" borderId="41" xfId="0" applyNumberFormat="1" applyFont="1" applyFill="1" applyBorder="1" applyAlignment="1" applyProtection="1">
      <alignment horizontal="center" vertical="center"/>
      <protection/>
    </xf>
    <xf numFmtId="49" fontId="69" fillId="32" borderId="10" xfId="0" applyNumberFormat="1" applyFont="1" applyFill="1" applyBorder="1" applyAlignment="1">
      <alignment horizontal="left" vertical="center" wrapText="1"/>
    </xf>
    <xf numFmtId="0" fontId="68" fillId="32" borderId="10" xfId="0" applyNumberFormat="1" applyFont="1" applyFill="1" applyBorder="1" applyAlignment="1">
      <alignment horizontal="center" vertical="center"/>
    </xf>
    <xf numFmtId="182" fontId="68" fillId="32" borderId="10" xfId="0" applyNumberFormat="1" applyFont="1" applyFill="1" applyBorder="1" applyAlignment="1" applyProtection="1">
      <alignment horizontal="center" vertical="center"/>
      <protection/>
    </xf>
    <xf numFmtId="49" fontId="68" fillId="32" borderId="78" xfId="0" applyNumberFormat="1" applyFont="1" applyFill="1" applyBorder="1" applyAlignment="1">
      <alignment horizontal="left" vertical="center" wrapText="1"/>
    </xf>
    <xf numFmtId="0" fontId="68" fillId="32" borderId="11" xfId="0" applyNumberFormat="1" applyFont="1" applyFill="1" applyBorder="1" applyAlignment="1">
      <alignment horizontal="center" vertical="center"/>
    </xf>
    <xf numFmtId="182" fontId="68" fillId="32" borderId="78" xfId="0" applyNumberFormat="1" applyFont="1" applyFill="1" applyBorder="1" applyAlignment="1" applyProtection="1">
      <alignment horizontal="center" vertical="center"/>
      <protection/>
    </xf>
    <xf numFmtId="182" fontId="69" fillId="32" borderId="16" xfId="0" applyNumberFormat="1" applyFont="1" applyFill="1" applyBorder="1" applyAlignment="1" applyProtection="1">
      <alignment horizontal="center" vertical="center"/>
      <protection/>
    </xf>
    <xf numFmtId="182" fontId="68" fillId="32" borderId="63" xfId="0" applyNumberFormat="1" applyFont="1" applyFill="1" applyBorder="1" applyAlignment="1" applyProtection="1">
      <alignment horizontal="center" vertical="center"/>
      <protection/>
    </xf>
    <xf numFmtId="182" fontId="68" fillId="32" borderId="24" xfId="0" applyNumberFormat="1" applyFont="1" applyFill="1" applyBorder="1" applyAlignment="1" applyProtection="1">
      <alignment horizontal="center" vertical="center"/>
      <protection/>
    </xf>
    <xf numFmtId="188" fontId="69" fillId="0" borderId="10" xfId="0" applyNumberFormat="1" applyFont="1" applyFill="1" applyBorder="1" applyAlignment="1" applyProtection="1">
      <alignment horizontal="center" vertical="center"/>
      <protection/>
    </xf>
    <xf numFmtId="182" fontId="68" fillId="32" borderId="10" xfId="0" applyNumberFormat="1" applyFont="1" applyFill="1" applyBorder="1" applyAlignment="1" applyProtection="1">
      <alignment horizontal="center" vertical="center"/>
      <protection/>
    </xf>
    <xf numFmtId="182" fontId="69" fillId="32" borderId="44" xfId="0" applyNumberFormat="1" applyFont="1" applyFill="1" applyBorder="1" applyAlignment="1" applyProtection="1">
      <alignment horizontal="center" vertical="center"/>
      <protection/>
    </xf>
    <xf numFmtId="182" fontId="68" fillId="0" borderId="63" xfId="0" applyNumberFormat="1" applyFont="1" applyFill="1" applyBorder="1" applyAlignment="1" applyProtection="1">
      <alignment horizontal="center" vertical="center"/>
      <protection/>
    </xf>
    <xf numFmtId="0" fontId="6" fillId="32" borderId="43" xfId="0" applyFont="1" applyFill="1" applyBorder="1" applyAlignment="1">
      <alignment horizontal="center" vertical="center" wrapText="1"/>
    </xf>
    <xf numFmtId="0" fontId="6" fillId="32" borderId="71" xfId="0" applyFont="1" applyFill="1" applyBorder="1" applyAlignment="1">
      <alignment horizontal="center" vertical="center" wrapText="1"/>
    </xf>
    <xf numFmtId="49" fontId="6" fillId="32" borderId="46" xfId="0" applyNumberFormat="1" applyFont="1" applyFill="1" applyBorder="1" applyAlignment="1">
      <alignment horizontal="left" vertical="center" wrapText="1"/>
    </xf>
    <xf numFmtId="0" fontId="6" fillId="32" borderId="60" xfId="0" applyNumberFormat="1" applyFont="1" applyFill="1" applyBorder="1" applyAlignment="1">
      <alignment horizontal="center" vertical="center"/>
    </xf>
    <xf numFmtId="180" fontId="6" fillId="32" borderId="61" xfId="0" applyNumberFormat="1" applyFont="1" applyFill="1" applyBorder="1" applyAlignment="1" applyProtection="1">
      <alignment horizontal="center" vertical="center"/>
      <protection/>
    </xf>
    <xf numFmtId="180" fontId="6" fillId="0" borderId="29" xfId="0" applyNumberFormat="1" applyFont="1" applyFill="1" applyBorder="1" applyAlignment="1" applyProtection="1">
      <alignment vertical="center"/>
      <protection/>
    </xf>
    <xf numFmtId="1" fontId="6" fillId="32" borderId="72" xfId="0" applyNumberFormat="1" applyFont="1" applyFill="1" applyBorder="1" applyAlignment="1">
      <alignment horizontal="center" vertical="center" wrapText="1"/>
    </xf>
    <xf numFmtId="1" fontId="6" fillId="32" borderId="45" xfId="0" applyNumberFormat="1" applyFont="1" applyFill="1" applyBorder="1" applyAlignment="1">
      <alignment horizontal="center" vertical="center" wrapText="1"/>
    </xf>
    <xf numFmtId="49" fontId="6" fillId="32" borderId="60" xfId="0" applyNumberFormat="1" applyFont="1" applyFill="1" applyBorder="1" applyAlignment="1">
      <alignment horizontal="center" vertical="center" wrapText="1"/>
    </xf>
    <xf numFmtId="49" fontId="6" fillId="32" borderId="72" xfId="0" applyNumberFormat="1" applyFont="1" applyFill="1" applyBorder="1" applyAlignment="1">
      <alignment horizontal="center" vertical="center" wrapText="1"/>
    </xf>
    <xf numFmtId="49" fontId="2" fillId="32" borderId="85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/>
    </xf>
    <xf numFmtId="182" fontId="6" fillId="32" borderId="10" xfId="0" applyNumberFormat="1" applyFont="1" applyFill="1" applyBorder="1" applyAlignment="1" applyProtection="1">
      <alignment horizontal="center" vertical="center"/>
      <protection/>
    </xf>
    <xf numFmtId="180" fontId="6" fillId="32" borderId="10" xfId="0" applyNumberFormat="1" applyFont="1" applyFill="1" applyBorder="1" applyAlignment="1" applyProtection="1">
      <alignment horizontal="center" vertical="center"/>
      <protection/>
    </xf>
    <xf numFmtId="0" fontId="69" fillId="32" borderId="10" xfId="0" applyFont="1" applyFill="1" applyBorder="1" applyAlignment="1">
      <alignment horizontal="center" vertical="center" wrapText="1"/>
    </xf>
    <xf numFmtId="0" fontId="69" fillId="32" borderId="10" xfId="0" applyNumberFormat="1" applyFont="1" applyFill="1" applyBorder="1" applyAlignment="1">
      <alignment horizontal="center" vertical="center"/>
    </xf>
    <xf numFmtId="182" fontId="69" fillId="32" borderId="10" xfId="0" applyNumberFormat="1" applyFont="1" applyFill="1" applyBorder="1" applyAlignment="1" applyProtection="1">
      <alignment horizontal="center" vertical="center"/>
      <protection/>
    </xf>
    <xf numFmtId="180" fontId="69" fillId="32" borderId="10" xfId="0" applyNumberFormat="1" applyFont="1" applyFill="1" applyBorder="1" applyAlignment="1" applyProtection="1">
      <alignment horizontal="center" vertical="center"/>
      <protection/>
    </xf>
    <xf numFmtId="180" fontId="69" fillId="0" borderId="10" xfId="0" applyNumberFormat="1" applyFont="1" applyFill="1" applyBorder="1" applyAlignment="1" applyProtection="1">
      <alignment vertical="center"/>
      <protection/>
    </xf>
    <xf numFmtId="1" fontId="69" fillId="32" borderId="10" xfId="0" applyNumberFormat="1" applyFont="1" applyFill="1" applyBorder="1" applyAlignment="1">
      <alignment horizontal="center" vertical="center" wrapText="1"/>
    </xf>
    <xf numFmtId="49" fontId="69" fillId="32" borderId="10" xfId="0" applyNumberFormat="1" applyFont="1" applyFill="1" applyBorder="1" applyAlignment="1">
      <alignment horizontal="center" vertical="center" wrapText="1"/>
    </xf>
    <xf numFmtId="49" fontId="68" fillId="32" borderId="10" xfId="0" applyNumberFormat="1" applyFont="1" applyFill="1" applyBorder="1" applyAlignment="1">
      <alignment horizontal="left" vertical="center" wrapText="1"/>
    </xf>
    <xf numFmtId="1" fontId="69" fillId="34" borderId="10" xfId="0" applyNumberFormat="1" applyFont="1" applyFill="1" applyBorder="1" applyAlignment="1" applyProtection="1">
      <alignment horizontal="center" vertical="center"/>
      <protection/>
    </xf>
    <xf numFmtId="0" fontId="69" fillId="32" borderId="10" xfId="0" applyNumberFormat="1" applyFont="1" applyFill="1" applyBorder="1" applyAlignment="1">
      <alignment horizontal="center" vertical="center" wrapText="1"/>
    </xf>
    <xf numFmtId="182" fontId="69" fillId="32" borderId="60" xfId="0" applyNumberFormat="1" applyFont="1" applyFill="1" applyBorder="1" applyAlignment="1" applyProtection="1">
      <alignment horizontal="center" vertical="center"/>
      <protection/>
    </xf>
    <xf numFmtId="182" fontId="68" fillId="32" borderId="43" xfId="0" applyNumberFormat="1" applyFont="1" applyFill="1" applyBorder="1" applyAlignment="1" applyProtection="1">
      <alignment horizontal="center" vertical="center"/>
      <protection/>
    </xf>
    <xf numFmtId="182" fontId="68" fillId="32" borderId="41" xfId="0" applyNumberFormat="1" applyFont="1" applyFill="1" applyBorder="1" applyAlignment="1" applyProtection="1">
      <alignment horizontal="center" vertical="center"/>
      <protection/>
    </xf>
    <xf numFmtId="182" fontId="68" fillId="32" borderId="26" xfId="0" applyNumberFormat="1" applyFont="1" applyFill="1" applyBorder="1" applyAlignment="1" applyProtection="1">
      <alignment horizontal="center" vertical="center"/>
      <protection/>
    </xf>
    <xf numFmtId="49" fontId="2" fillId="32" borderId="56" xfId="0" applyNumberFormat="1" applyFont="1" applyFill="1" applyBorder="1" applyAlignment="1">
      <alignment horizontal="center" vertical="center"/>
    </xf>
    <xf numFmtId="49" fontId="69" fillId="32" borderId="26" xfId="0" applyNumberFormat="1" applyFont="1" applyFill="1" applyBorder="1" applyAlignment="1">
      <alignment horizontal="left" vertical="center" wrapText="1"/>
    </xf>
    <xf numFmtId="49" fontId="72" fillId="32" borderId="10" xfId="0" applyNumberFormat="1" applyFont="1" applyFill="1" applyBorder="1" applyAlignment="1">
      <alignment horizontal="left" vertical="center" wrapText="1"/>
    </xf>
    <xf numFmtId="49" fontId="68" fillId="32" borderId="10" xfId="0" applyNumberFormat="1" applyFont="1" applyFill="1" applyBorder="1" applyAlignment="1">
      <alignment horizontal="left" vertical="center" wrapText="1"/>
    </xf>
    <xf numFmtId="49" fontId="69" fillId="32" borderId="10" xfId="0" applyNumberFormat="1" applyFont="1" applyFill="1" applyBorder="1" applyAlignment="1">
      <alignment horizontal="left" vertical="center" wrapText="1"/>
    </xf>
    <xf numFmtId="0" fontId="6" fillId="32" borderId="63" xfId="0" applyFont="1" applyFill="1" applyBorder="1" applyAlignment="1">
      <alignment horizontal="center" vertical="center" wrapText="1"/>
    </xf>
    <xf numFmtId="49" fontId="6" fillId="32" borderId="63" xfId="0" applyNumberFormat="1" applyFont="1" applyFill="1" applyBorder="1" applyAlignment="1">
      <alignment vertical="center" wrapText="1"/>
    </xf>
    <xf numFmtId="180" fontId="6" fillId="32" borderId="73" xfId="0" applyNumberFormat="1" applyFont="1" applyFill="1" applyBorder="1" applyAlignment="1" applyProtection="1">
      <alignment horizontal="center" vertical="center"/>
      <protection/>
    </xf>
    <xf numFmtId="183" fontId="69" fillId="32" borderId="63" xfId="0" applyNumberFormat="1" applyFont="1" applyFill="1" applyBorder="1" applyAlignment="1" applyProtection="1">
      <alignment horizontal="center" vertical="center"/>
      <protection/>
    </xf>
    <xf numFmtId="0" fontId="2" fillId="32" borderId="19" xfId="0" applyFont="1" applyFill="1" applyBorder="1" applyAlignment="1">
      <alignment horizontal="center" vertical="center" wrapText="1"/>
    </xf>
    <xf numFmtId="0" fontId="68" fillId="32" borderId="63" xfId="0" applyFont="1" applyFill="1" applyBorder="1" applyAlignment="1">
      <alignment horizontal="center" vertical="center" wrapText="1"/>
    </xf>
    <xf numFmtId="182" fontId="68" fillId="32" borderId="63" xfId="0" applyNumberFormat="1" applyFont="1" applyFill="1" applyBorder="1" applyAlignment="1" applyProtection="1">
      <alignment horizontal="center" vertical="center"/>
      <protection/>
    </xf>
    <xf numFmtId="180" fontId="68" fillId="32" borderId="73" xfId="0" applyNumberFormat="1" applyFont="1" applyFill="1" applyBorder="1" applyAlignment="1" applyProtection="1">
      <alignment horizontal="center" vertical="center"/>
      <protection/>
    </xf>
    <xf numFmtId="180" fontId="69" fillId="0" borderId="0" xfId="0" applyNumberFormat="1" applyFont="1" applyFill="1" applyBorder="1" applyAlignment="1" applyProtection="1">
      <alignment vertical="center"/>
      <protection/>
    </xf>
    <xf numFmtId="49" fontId="68" fillId="32" borderId="53" xfId="0" applyNumberFormat="1" applyFont="1" applyFill="1" applyBorder="1" applyAlignment="1">
      <alignment horizontal="center" vertical="center" wrapText="1"/>
    </xf>
    <xf numFmtId="49" fontId="68" fillId="32" borderId="54" xfId="0" applyNumberFormat="1" applyFont="1" applyFill="1" applyBorder="1" applyAlignment="1">
      <alignment horizontal="center" vertical="center" wrapText="1"/>
    </xf>
    <xf numFmtId="0" fontId="68" fillId="32" borderId="53" xfId="0" applyNumberFormat="1" applyFont="1" applyFill="1" applyBorder="1" applyAlignment="1">
      <alignment horizontal="center" vertical="center" wrapText="1"/>
    </xf>
    <xf numFmtId="0" fontId="68" fillId="32" borderId="54" xfId="0" applyNumberFormat="1" applyFont="1" applyFill="1" applyBorder="1" applyAlignment="1">
      <alignment horizontal="center" vertical="center" wrapText="1"/>
    </xf>
    <xf numFmtId="180" fontId="68" fillId="0" borderId="0" xfId="0" applyNumberFormat="1" applyFont="1" applyFill="1" applyBorder="1" applyAlignment="1" applyProtection="1">
      <alignment vertical="center"/>
      <protection/>
    </xf>
    <xf numFmtId="0" fontId="68" fillId="32" borderId="10" xfId="0" applyFont="1" applyFill="1" applyBorder="1" applyAlignment="1">
      <alignment horizontal="center" vertical="center" wrapText="1"/>
    </xf>
    <xf numFmtId="1" fontId="68" fillId="32" borderId="10" xfId="0" applyNumberFormat="1" applyFont="1" applyFill="1" applyBorder="1" applyAlignment="1" applyProtection="1">
      <alignment horizontal="center" vertical="center"/>
      <protection/>
    </xf>
    <xf numFmtId="1" fontId="68" fillId="32" borderId="10" xfId="0" applyNumberFormat="1" applyFont="1" applyFill="1" applyBorder="1" applyAlignment="1">
      <alignment horizontal="center" vertical="center" wrapText="1"/>
    </xf>
    <xf numFmtId="49" fontId="68" fillId="32" borderId="10" xfId="0" applyNumberFormat="1" applyFont="1" applyFill="1" applyBorder="1" applyAlignment="1">
      <alignment horizontal="center" vertical="center" wrapText="1"/>
    </xf>
    <xf numFmtId="0" fontId="68" fillId="32" borderId="53" xfId="0" applyFont="1" applyFill="1" applyBorder="1" applyAlignment="1">
      <alignment horizontal="center" vertical="center" wrapText="1"/>
    </xf>
    <xf numFmtId="1" fontId="68" fillId="32" borderId="41" xfId="0" applyNumberFormat="1" applyFont="1" applyFill="1" applyBorder="1" applyAlignment="1" applyProtection="1">
      <alignment horizontal="center" vertical="center"/>
      <protection/>
    </xf>
    <xf numFmtId="0" fontId="68" fillId="32" borderId="41" xfId="0" applyFont="1" applyFill="1" applyBorder="1" applyAlignment="1">
      <alignment horizontal="center" vertical="center" wrapText="1"/>
    </xf>
    <xf numFmtId="1" fontId="68" fillId="32" borderId="41" xfId="0" applyNumberFormat="1" applyFont="1" applyFill="1" applyBorder="1" applyAlignment="1">
      <alignment horizontal="center" vertical="center" wrapText="1"/>
    </xf>
    <xf numFmtId="1" fontId="68" fillId="32" borderId="55" xfId="0" applyNumberFormat="1" applyFont="1" applyFill="1" applyBorder="1" applyAlignment="1">
      <alignment horizontal="center" vertical="center" wrapText="1"/>
    </xf>
    <xf numFmtId="0" fontId="6" fillId="34" borderId="78" xfId="0" applyFont="1" applyFill="1" applyBorder="1" applyAlignment="1">
      <alignment horizontal="center" vertical="center" wrapText="1"/>
    </xf>
    <xf numFmtId="49" fontId="6" fillId="34" borderId="78" xfId="0" applyNumberFormat="1" applyFont="1" applyFill="1" applyBorder="1" applyAlignment="1">
      <alignment horizontal="left" vertical="center" wrapText="1"/>
    </xf>
    <xf numFmtId="180" fontId="2" fillId="34" borderId="71" xfId="0" applyNumberFormat="1" applyFont="1" applyFill="1" applyBorder="1" applyAlignment="1" applyProtection="1">
      <alignment vertical="center"/>
      <protection/>
    </xf>
    <xf numFmtId="180" fontId="2" fillId="34" borderId="60" xfId="0" applyNumberFormat="1" applyFont="1" applyFill="1" applyBorder="1" applyAlignment="1" applyProtection="1">
      <alignment vertical="center"/>
      <protection/>
    </xf>
    <xf numFmtId="180" fontId="2" fillId="34" borderId="61" xfId="0" applyNumberFormat="1" applyFont="1" applyFill="1" applyBorder="1" applyAlignment="1" applyProtection="1">
      <alignment vertical="center"/>
      <protection/>
    </xf>
    <xf numFmtId="182" fontId="6" fillId="34" borderId="46" xfId="0" applyNumberFormat="1" applyFont="1" applyFill="1" applyBorder="1" applyAlignment="1" applyProtection="1">
      <alignment horizontal="center" vertical="center"/>
      <protection/>
    </xf>
    <xf numFmtId="180" fontId="6" fillId="34" borderId="29" xfId="0" applyNumberFormat="1" applyFont="1" applyFill="1" applyBorder="1" applyAlignment="1" applyProtection="1">
      <alignment horizontal="center" vertical="center"/>
      <protection/>
    </xf>
    <xf numFmtId="49" fontId="2" fillId="34" borderId="71" xfId="0" applyNumberFormat="1" applyFont="1" applyFill="1" applyBorder="1" applyAlignment="1">
      <alignment horizontal="center" vertical="center" wrapText="1"/>
    </xf>
    <xf numFmtId="49" fontId="2" fillId="34" borderId="72" xfId="0" applyNumberFormat="1" applyFont="1" applyFill="1" applyBorder="1" applyAlignment="1">
      <alignment horizontal="center" vertical="center" wrapText="1"/>
    </xf>
    <xf numFmtId="180" fontId="2" fillId="34" borderId="0" xfId="0" applyNumberFormat="1" applyFont="1" applyFill="1" applyBorder="1" applyAlignment="1" applyProtection="1">
      <alignment vertical="center"/>
      <protection/>
    </xf>
    <xf numFmtId="0" fontId="6" fillId="34" borderId="57" xfId="0" applyFont="1" applyFill="1" applyBorder="1" applyAlignment="1">
      <alignment horizontal="center" vertical="center" wrapText="1"/>
    </xf>
    <xf numFmtId="49" fontId="2" fillId="34" borderId="69" xfId="0" applyNumberFormat="1" applyFont="1" applyFill="1" applyBorder="1" applyAlignment="1">
      <alignment horizontal="left" vertical="center" wrapText="1"/>
    </xf>
    <xf numFmtId="180" fontId="2" fillId="34" borderId="13" xfId="0" applyNumberFormat="1" applyFont="1" applyFill="1" applyBorder="1" applyAlignment="1" applyProtection="1">
      <alignment vertical="center"/>
      <protection/>
    </xf>
    <xf numFmtId="180" fontId="2" fillId="34" borderId="67" xfId="0" applyNumberFormat="1" applyFont="1" applyFill="1" applyBorder="1" applyAlignment="1" applyProtection="1">
      <alignment vertical="center"/>
      <protection/>
    </xf>
    <xf numFmtId="180" fontId="2" fillId="34" borderId="59" xfId="0" applyNumberFormat="1" applyFont="1" applyFill="1" applyBorder="1" applyAlignment="1" applyProtection="1">
      <alignment vertical="center"/>
      <protection/>
    </xf>
    <xf numFmtId="182" fontId="2" fillId="34" borderId="13" xfId="0" applyNumberFormat="1" applyFont="1" applyFill="1" applyBorder="1" applyAlignment="1" applyProtection="1">
      <alignment horizontal="center" vertical="center"/>
      <protection/>
    </xf>
    <xf numFmtId="180" fontId="2" fillId="34" borderId="59" xfId="0" applyNumberFormat="1" applyFont="1" applyFill="1" applyBorder="1" applyAlignment="1" applyProtection="1">
      <alignment horizontal="center" vertical="center"/>
      <protection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67" xfId="0" applyNumberFormat="1" applyFont="1" applyFill="1" applyBorder="1" applyAlignment="1">
      <alignment horizontal="center" vertical="center" wrapText="1"/>
    </xf>
    <xf numFmtId="49" fontId="2" fillId="34" borderId="59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49" fontId="6" fillId="34" borderId="44" xfId="0" applyNumberFormat="1" applyFont="1" applyFill="1" applyBorder="1" applyAlignment="1">
      <alignment horizontal="left" vertical="center" wrapText="1"/>
    </xf>
    <xf numFmtId="180" fontId="2" fillId="34" borderId="15" xfId="0" applyNumberFormat="1" applyFont="1" applyFill="1" applyBorder="1" applyAlignment="1" applyProtection="1">
      <alignment vertical="center"/>
      <protection/>
    </xf>
    <xf numFmtId="180" fontId="2" fillId="34" borderId="16" xfId="0" applyNumberFormat="1" applyFont="1" applyFill="1" applyBorder="1" applyAlignment="1" applyProtection="1">
      <alignment vertical="center"/>
      <protection/>
    </xf>
    <xf numFmtId="180" fontId="2" fillId="34" borderId="22" xfId="0" applyNumberFormat="1" applyFont="1" applyFill="1" applyBorder="1" applyAlignment="1" applyProtection="1">
      <alignment vertical="center"/>
      <protection/>
    </xf>
    <xf numFmtId="182" fontId="2" fillId="34" borderId="15" xfId="0" applyNumberFormat="1" applyFont="1" applyFill="1" applyBorder="1" applyAlignment="1" applyProtection="1">
      <alignment horizontal="center" vertical="center"/>
      <protection/>
    </xf>
    <xf numFmtId="180" fontId="2" fillId="34" borderId="22" xfId="0" applyNumberFormat="1" applyFont="1" applyFill="1" applyBorder="1" applyAlignment="1" applyProtection="1">
      <alignment horizontal="center" vertical="center"/>
      <protection/>
    </xf>
    <xf numFmtId="49" fontId="2" fillId="34" borderId="15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49" fontId="2" fillId="34" borderId="22" xfId="0" applyNumberFormat="1" applyFont="1" applyFill="1" applyBorder="1" applyAlignment="1">
      <alignment horizontal="center" vertical="center" wrapText="1"/>
    </xf>
    <xf numFmtId="0" fontId="2" fillId="34" borderId="73" xfId="0" applyFont="1" applyFill="1" applyBorder="1" applyAlignment="1">
      <alignment horizontal="center" vertical="center" wrapText="1"/>
    </xf>
    <xf numFmtId="49" fontId="2" fillId="34" borderId="63" xfId="0" applyNumberFormat="1" applyFont="1" applyFill="1" applyBorder="1" applyAlignment="1">
      <alignment horizontal="left" vertical="center" wrapText="1"/>
    </xf>
    <xf numFmtId="182" fontId="2" fillId="34" borderId="63" xfId="0" applyNumberFormat="1" applyFont="1" applyFill="1" applyBorder="1" applyAlignment="1" applyProtection="1">
      <alignment horizontal="center" vertical="center"/>
      <protection/>
    </xf>
    <xf numFmtId="180" fontId="2" fillId="34" borderId="63" xfId="0" applyNumberFormat="1" applyFont="1" applyFill="1" applyBorder="1" applyAlignment="1" applyProtection="1">
      <alignment horizontal="center" vertical="center"/>
      <protection/>
    </xf>
    <xf numFmtId="0" fontId="2" fillId="34" borderId="53" xfId="0" applyFont="1" applyFill="1" applyBorder="1" applyAlignment="1">
      <alignment horizontal="center" vertical="center" wrapText="1"/>
    </xf>
    <xf numFmtId="1" fontId="2" fillId="34" borderId="41" xfId="0" applyNumberFormat="1" applyFont="1" applyFill="1" applyBorder="1" applyAlignment="1" applyProtection="1">
      <alignment horizontal="center" vertical="center"/>
      <protection/>
    </xf>
    <xf numFmtId="0" fontId="2" fillId="34" borderId="41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49" fontId="2" fillId="34" borderId="64" xfId="0" applyNumberFormat="1" applyFont="1" applyFill="1" applyBorder="1" applyAlignment="1">
      <alignment horizontal="center" vertical="center" wrapText="1"/>
    </xf>
    <xf numFmtId="49" fontId="2" fillId="34" borderId="54" xfId="0" applyNumberFormat="1" applyFont="1" applyFill="1" applyBorder="1" applyAlignment="1">
      <alignment horizontal="center" vertical="center" wrapText="1"/>
    </xf>
    <xf numFmtId="49" fontId="2" fillId="34" borderId="53" xfId="0" applyNumberFormat="1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49" fontId="6" fillId="34" borderId="36" xfId="0" applyNumberFormat="1" applyFont="1" applyFill="1" applyBorder="1" applyAlignment="1">
      <alignment horizontal="left" vertical="center" wrapText="1"/>
    </xf>
    <xf numFmtId="182" fontId="6" fillId="34" borderId="36" xfId="0" applyNumberFormat="1" applyFont="1" applyFill="1" applyBorder="1" applyAlignment="1" applyProtection="1">
      <alignment horizontal="center" vertical="center"/>
      <protection/>
    </xf>
    <xf numFmtId="180" fontId="6" fillId="34" borderId="44" xfId="0" applyNumberFormat="1" applyFont="1" applyFill="1" applyBorder="1" applyAlignment="1" applyProtection="1">
      <alignment horizontal="center" vertical="center"/>
      <protection/>
    </xf>
    <xf numFmtId="0" fontId="6" fillId="34" borderId="49" xfId="0" applyFont="1" applyFill="1" applyBorder="1" applyAlignment="1">
      <alignment horizontal="center" vertical="center" wrapText="1"/>
    </xf>
    <xf numFmtId="1" fontId="6" fillId="34" borderId="70" xfId="0" applyNumberFormat="1" applyFont="1" applyFill="1" applyBorder="1" applyAlignment="1" applyProtection="1">
      <alignment horizontal="center" vertical="center"/>
      <protection/>
    </xf>
    <xf numFmtId="0" fontId="6" fillId="34" borderId="70" xfId="0" applyFont="1" applyFill="1" applyBorder="1" applyAlignment="1">
      <alignment horizontal="center" vertical="center" wrapText="1"/>
    </xf>
    <xf numFmtId="1" fontId="6" fillId="34" borderId="50" xfId="0" applyNumberFormat="1" applyFont="1" applyFill="1" applyBorder="1" applyAlignment="1">
      <alignment horizontal="center" vertical="center" wrapText="1"/>
    </xf>
    <xf numFmtId="49" fontId="2" fillId="34" borderId="40" xfId="0" applyNumberFormat="1" applyFont="1" applyFill="1" applyBorder="1" applyAlignment="1">
      <alignment horizontal="center" vertical="center" wrapText="1"/>
    </xf>
    <xf numFmtId="49" fontId="2" fillId="34" borderId="18" xfId="0" applyNumberFormat="1" applyFont="1" applyFill="1" applyBorder="1" applyAlignment="1">
      <alignment horizontal="center" vertical="center" wrapText="1"/>
    </xf>
    <xf numFmtId="49" fontId="2" fillId="34" borderId="25" xfId="0" applyNumberFormat="1" applyFont="1" applyFill="1" applyBorder="1" applyAlignment="1">
      <alignment horizontal="center" vertical="center" wrapText="1"/>
    </xf>
    <xf numFmtId="0" fontId="2" fillId="34" borderId="25" xfId="0" applyNumberFormat="1" applyFont="1" applyFill="1" applyBorder="1" applyAlignment="1">
      <alignment horizontal="center" vertical="center" wrapText="1"/>
    </xf>
    <xf numFmtId="0" fontId="2" fillId="34" borderId="18" xfId="0" applyNumberFormat="1" applyFont="1" applyFill="1" applyBorder="1" applyAlignment="1">
      <alignment horizontal="center" vertical="center" wrapText="1"/>
    </xf>
    <xf numFmtId="182" fontId="69" fillId="32" borderId="24" xfId="0" applyNumberFormat="1" applyFont="1" applyFill="1" applyBorder="1" applyAlignment="1" applyProtection="1">
      <alignment horizontal="center" vertical="center"/>
      <protection/>
    </xf>
    <xf numFmtId="180" fontId="2" fillId="34" borderId="23" xfId="0" applyNumberFormat="1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49" xfId="0" applyNumberFormat="1" applyFont="1" applyFill="1" applyBorder="1" applyAlignment="1">
      <alignment horizontal="center" vertical="center" wrapText="1"/>
    </xf>
    <xf numFmtId="0" fontId="2" fillId="34" borderId="50" xfId="0" applyNumberFormat="1" applyFont="1" applyFill="1" applyBorder="1" applyAlignment="1">
      <alignment horizontal="center" vertical="center" wrapText="1"/>
    </xf>
    <xf numFmtId="49" fontId="2" fillId="34" borderId="61" xfId="0" applyNumberFormat="1" applyFont="1" applyFill="1" applyBorder="1" applyAlignment="1">
      <alignment horizontal="center" vertical="center"/>
    </xf>
    <xf numFmtId="182" fontId="6" fillId="34" borderId="71" xfId="0" applyNumberFormat="1" applyFont="1" applyFill="1" applyBorder="1" applyAlignment="1" applyProtection="1">
      <alignment horizontal="center" vertical="center"/>
      <protection/>
    </xf>
    <xf numFmtId="180" fontId="6" fillId="34" borderId="60" xfId="0" applyNumberFormat="1" applyFont="1" applyFill="1" applyBorder="1" applyAlignment="1" applyProtection="1">
      <alignment horizontal="center" vertical="center"/>
      <protection/>
    </xf>
    <xf numFmtId="182" fontId="6" fillId="34" borderId="60" xfId="0" applyNumberFormat="1" applyFont="1" applyFill="1" applyBorder="1" applyAlignment="1" applyProtection="1">
      <alignment horizontal="center" vertical="center"/>
      <protection/>
    </xf>
    <xf numFmtId="189" fontId="6" fillId="34" borderId="60" xfId="0" applyNumberFormat="1" applyFont="1" applyFill="1" applyBorder="1" applyAlignment="1">
      <alignment horizontal="center" vertical="center" wrapText="1"/>
    </xf>
    <xf numFmtId="189" fontId="6" fillId="34" borderId="72" xfId="0" applyNumberFormat="1" applyFont="1" applyFill="1" applyBorder="1" applyAlignment="1">
      <alignment horizontal="center" vertical="center" wrapText="1"/>
    </xf>
    <xf numFmtId="189" fontId="6" fillId="34" borderId="46" xfId="0" applyNumberFormat="1" applyFont="1" applyFill="1" applyBorder="1" applyAlignment="1">
      <alignment horizontal="center" vertical="center" wrapText="1"/>
    </xf>
    <xf numFmtId="182" fontId="6" fillId="34" borderId="53" xfId="0" applyNumberFormat="1" applyFont="1" applyFill="1" applyBorder="1" applyAlignment="1" applyProtection="1">
      <alignment horizontal="center" vertical="center"/>
      <protection/>
    </xf>
    <xf numFmtId="180" fontId="6" fillId="34" borderId="41" xfId="0" applyNumberFormat="1" applyFont="1" applyFill="1" applyBorder="1" applyAlignment="1" applyProtection="1">
      <alignment horizontal="center" vertical="center"/>
      <protection/>
    </xf>
    <xf numFmtId="0" fontId="6" fillId="34" borderId="41" xfId="0" applyFont="1" applyFill="1" applyBorder="1" applyAlignment="1">
      <alignment horizontal="center" vertical="center" wrapText="1"/>
    </xf>
    <xf numFmtId="1" fontId="6" fillId="34" borderId="41" xfId="0" applyNumberFormat="1" applyFont="1" applyFill="1" applyBorder="1" applyAlignment="1" applyProtection="1">
      <alignment horizontal="center" vertical="center"/>
      <protection/>
    </xf>
    <xf numFmtId="180" fontId="6" fillId="34" borderId="41" xfId="0" applyNumberFormat="1" applyFont="1" applyFill="1" applyBorder="1" applyAlignment="1" applyProtection="1">
      <alignment vertical="center"/>
      <protection/>
    </xf>
    <xf numFmtId="49" fontId="6" fillId="34" borderId="41" xfId="0" applyNumberFormat="1" applyFont="1" applyFill="1" applyBorder="1" applyAlignment="1">
      <alignment horizontal="center" vertical="center" wrapText="1"/>
    </xf>
    <xf numFmtId="49" fontId="6" fillId="34" borderId="54" xfId="0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 applyProtection="1">
      <alignment vertical="center"/>
      <protection/>
    </xf>
    <xf numFmtId="0" fontId="6" fillId="34" borderId="34" xfId="0" applyNumberFormat="1" applyFont="1" applyFill="1" applyBorder="1" applyAlignment="1" applyProtection="1">
      <alignment horizontal="center" vertical="center"/>
      <protection/>
    </xf>
    <xf numFmtId="1" fontId="2" fillId="34" borderId="17" xfId="0" applyNumberFormat="1" applyFont="1" applyFill="1" applyBorder="1" applyAlignment="1">
      <alignment horizontal="center" vertical="center" wrapText="1"/>
    </xf>
    <xf numFmtId="182" fontId="6" fillId="34" borderId="49" xfId="0" applyNumberFormat="1" applyFont="1" applyFill="1" applyBorder="1" applyAlignment="1">
      <alignment horizontal="center" vertical="center" wrapText="1"/>
    </xf>
    <xf numFmtId="180" fontId="6" fillId="34" borderId="70" xfId="0" applyNumberFormat="1" applyFont="1" applyFill="1" applyBorder="1" applyAlignment="1" applyProtection="1">
      <alignment horizontal="center" vertical="center"/>
      <protection/>
    </xf>
    <xf numFmtId="49" fontId="6" fillId="34" borderId="50" xfId="0" applyNumberFormat="1" applyFont="1" applyFill="1" applyBorder="1" applyAlignment="1">
      <alignment horizontal="center" vertical="center" wrapText="1"/>
    </xf>
    <xf numFmtId="182" fontId="68" fillId="33" borderId="42" xfId="0" applyNumberFormat="1" applyFont="1" applyFill="1" applyBorder="1" applyAlignment="1" applyProtection="1">
      <alignment horizontal="center" vertical="center"/>
      <protection/>
    </xf>
    <xf numFmtId="182" fontId="68" fillId="32" borderId="29" xfId="0" applyNumberFormat="1" applyFont="1" applyFill="1" applyBorder="1" applyAlignment="1" applyProtection="1">
      <alignment horizontal="center" vertical="center"/>
      <protection/>
    </xf>
    <xf numFmtId="182" fontId="68" fillId="32" borderId="42" xfId="0" applyNumberFormat="1" applyFont="1" applyFill="1" applyBorder="1" applyAlignment="1" applyProtection="1">
      <alignment horizontal="center" vertical="center"/>
      <protection/>
    </xf>
    <xf numFmtId="182" fontId="69" fillId="32" borderId="19" xfId="0" applyNumberFormat="1" applyFont="1" applyFill="1" applyBorder="1" applyAlignment="1">
      <alignment horizontal="center" vertical="center" wrapText="1"/>
    </xf>
    <xf numFmtId="182" fontId="68" fillId="0" borderId="10" xfId="0" applyNumberFormat="1" applyFont="1" applyFill="1" applyBorder="1" applyAlignment="1">
      <alignment horizontal="center" vertical="center" wrapText="1"/>
    </xf>
    <xf numFmtId="182" fontId="68" fillId="0" borderId="19" xfId="0" applyNumberFormat="1" applyFont="1" applyFill="1" applyBorder="1" applyAlignment="1">
      <alignment horizontal="center" vertical="center" wrapText="1"/>
    </xf>
    <xf numFmtId="0" fontId="69" fillId="32" borderId="44" xfId="0" applyFont="1" applyFill="1" applyBorder="1" applyAlignment="1">
      <alignment horizontal="center" vertical="center" wrapText="1"/>
    </xf>
    <xf numFmtId="49" fontId="69" fillId="0" borderId="44" xfId="0" applyNumberFormat="1" applyFont="1" applyFill="1" applyBorder="1" applyAlignment="1">
      <alignment horizontal="left" vertical="center" wrapText="1"/>
    </xf>
    <xf numFmtId="0" fontId="69" fillId="0" borderId="15" xfId="0" applyNumberFormat="1" applyFont="1" applyFill="1" applyBorder="1" applyAlignment="1">
      <alignment horizontal="center" vertical="center"/>
    </xf>
    <xf numFmtId="0" fontId="69" fillId="0" borderId="16" xfId="0" applyNumberFormat="1" applyFont="1" applyFill="1" applyBorder="1" applyAlignment="1">
      <alignment horizontal="center" vertical="center"/>
    </xf>
    <xf numFmtId="49" fontId="69" fillId="0" borderId="17" xfId="0" applyNumberFormat="1" applyFont="1" applyFill="1" applyBorder="1" applyAlignment="1">
      <alignment horizontal="center" vertical="center"/>
    </xf>
    <xf numFmtId="182" fontId="69" fillId="0" borderId="14" xfId="0" applyNumberFormat="1" applyFont="1" applyFill="1" applyBorder="1" applyAlignment="1">
      <alignment horizontal="center" vertical="center" wrapText="1"/>
    </xf>
    <xf numFmtId="0" fontId="69" fillId="32" borderId="14" xfId="0" applyNumberFormat="1" applyFont="1" applyFill="1" applyBorder="1" applyAlignment="1" applyProtection="1">
      <alignment horizontal="center" vertical="center"/>
      <protection/>
    </xf>
    <xf numFmtId="180" fontId="69" fillId="32" borderId="15" xfId="0" applyNumberFormat="1" applyFont="1" applyFill="1" applyBorder="1" applyAlignment="1" applyProtection="1">
      <alignment vertical="center"/>
      <protection/>
    </xf>
    <xf numFmtId="180" fontId="69" fillId="32" borderId="16" xfId="0" applyNumberFormat="1" applyFont="1" applyFill="1" applyBorder="1" applyAlignment="1">
      <alignment horizontal="center" vertical="center" wrapText="1"/>
    </xf>
    <xf numFmtId="1" fontId="69" fillId="32" borderId="17" xfId="0" applyNumberFormat="1" applyFont="1" applyFill="1" applyBorder="1" applyAlignment="1">
      <alignment horizontal="center" vertical="center" wrapText="1"/>
    </xf>
    <xf numFmtId="0" fontId="69" fillId="32" borderId="15" xfId="0" applyNumberFormat="1" applyFont="1" applyFill="1" applyBorder="1" applyAlignment="1" applyProtection="1">
      <alignment horizontal="center" vertical="center"/>
      <protection/>
    </xf>
    <xf numFmtId="0" fontId="69" fillId="32" borderId="22" xfId="0" applyNumberFormat="1" applyFont="1" applyFill="1" applyBorder="1" applyAlignment="1" applyProtection="1">
      <alignment horizontal="center" vertical="center"/>
      <protection/>
    </xf>
    <xf numFmtId="180" fontId="68" fillId="0" borderId="41" xfId="0" applyNumberFormat="1" applyFont="1" applyFill="1" applyBorder="1" applyAlignment="1" applyProtection="1">
      <alignment vertical="center"/>
      <protection/>
    </xf>
    <xf numFmtId="0" fontId="68" fillId="32" borderId="63" xfId="0" applyFont="1" applyFill="1" applyBorder="1" applyAlignment="1">
      <alignment horizontal="center" vertical="center" wrapText="1"/>
    </xf>
    <xf numFmtId="49" fontId="68" fillId="0" borderId="63" xfId="0" applyNumberFormat="1" applyFont="1" applyFill="1" applyBorder="1" applyAlignment="1">
      <alignment horizontal="left" vertical="center" wrapText="1"/>
    </xf>
    <xf numFmtId="0" fontId="68" fillId="0" borderId="53" xfId="0" applyNumberFormat="1" applyFont="1" applyFill="1" applyBorder="1" applyAlignment="1">
      <alignment horizontal="center" vertical="center"/>
    </xf>
    <xf numFmtId="0" fontId="68" fillId="0" borderId="41" xfId="0" applyNumberFormat="1" applyFont="1" applyFill="1" applyBorder="1" applyAlignment="1">
      <alignment horizontal="center" vertical="center"/>
    </xf>
    <xf numFmtId="49" fontId="68" fillId="0" borderId="55" xfId="0" applyNumberFormat="1" applyFont="1" applyFill="1" applyBorder="1" applyAlignment="1">
      <alignment horizontal="center" vertical="center"/>
    </xf>
    <xf numFmtId="182" fontId="68" fillId="0" borderId="73" xfId="0" applyNumberFormat="1" applyFont="1" applyFill="1" applyBorder="1" applyAlignment="1">
      <alignment horizontal="center" vertical="center" wrapText="1"/>
    </xf>
    <xf numFmtId="0" fontId="68" fillId="32" borderId="73" xfId="0" applyNumberFormat="1" applyFont="1" applyFill="1" applyBorder="1" applyAlignment="1" applyProtection="1">
      <alignment horizontal="center" vertical="center"/>
      <protection/>
    </xf>
    <xf numFmtId="180" fontId="68" fillId="32" borderId="53" xfId="0" applyNumberFormat="1" applyFont="1" applyFill="1" applyBorder="1" applyAlignment="1" applyProtection="1">
      <alignment vertical="center"/>
      <protection/>
    </xf>
    <xf numFmtId="1" fontId="68" fillId="32" borderId="41" xfId="0" applyNumberFormat="1" applyFont="1" applyFill="1" applyBorder="1" applyAlignment="1" applyProtection="1">
      <alignment horizontal="center" vertical="center"/>
      <protection/>
    </xf>
    <xf numFmtId="0" fontId="68" fillId="32" borderId="41" xfId="0" applyFont="1" applyFill="1" applyBorder="1" applyAlignment="1">
      <alignment horizontal="center" vertical="center" wrapText="1"/>
    </xf>
    <xf numFmtId="180" fontId="68" fillId="32" borderId="41" xfId="0" applyNumberFormat="1" applyFont="1" applyFill="1" applyBorder="1" applyAlignment="1">
      <alignment horizontal="center" vertical="center" wrapText="1"/>
    </xf>
    <xf numFmtId="1" fontId="68" fillId="32" borderId="55" xfId="0" applyNumberFormat="1" applyFont="1" applyFill="1" applyBorder="1" applyAlignment="1">
      <alignment horizontal="center" vertical="center" wrapText="1"/>
    </xf>
    <xf numFmtId="0" fontId="68" fillId="32" borderId="53" xfId="0" applyNumberFormat="1" applyFont="1" applyFill="1" applyBorder="1" applyAlignment="1" applyProtection="1">
      <alignment horizontal="center" vertical="center"/>
      <protection/>
    </xf>
    <xf numFmtId="0" fontId="68" fillId="32" borderId="54" xfId="0" applyNumberFormat="1" applyFont="1" applyFill="1" applyBorder="1" applyAlignment="1" applyProtection="1">
      <alignment horizontal="center" vertical="center"/>
      <protection/>
    </xf>
    <xf numFmtId="0" fontId="69" fillId="32" borderId="53" xfId="0" applyNumberFormat="1" applyFont="1" applyFill="1" applyBorder="1" applyAlignment="1" applyProtection="1">
      <alignment horizontal="center" vertical="center"/>
      <protection/>
    </xf>
    <xf numFmtId="0" fontId="69" fillId="32" borderId="54" xfId="0" applyNumberFormat="1" applyFont="1" applyFill="1" applyBorder="1" applyAlignment="1" applyProtection="1">
      <alignment horizontal="center" vertical="center"/>
      <protection/>
    </xf>
    <xf numFmtId="180" fontId="68" fillId="0" borderId="10" xfId="0" applyNumberFormat="1" applyFont="1" applyFill="1" applyBorder="1" applyAlignment="1" applyProtection="1">
      <alignment vertical="center"/>
      <protection/>
    </xf>
    <xf numFmtId="0" fontId="68" fillId="32" borderId="26" xfId="0" applyFont="1" applyFill="1" applyBorder="1" applyAlignment="1">
      <alignment horizontal="center" vertical="center" wrapText="1"/>
    </xf>
    <xf numFmtId="49" fontId="68" fillId="0" borderId="26" xfId="0" applyNumberFormat="1" applyFont="1" applyFill="1" applyBorder="1" applyAlignment="1">
      <alignment horizontal="left" vertical="center" wrapText="1"/>
    </xf>
    <xf numFmtId="0" fontId="68" fillId="0" borderId="27" xfId="0" applyNumberFormat="1" applyFont="1" applyFill="1" applyBorder="1" applyAlignment="1">
      <alignment horizontal="center" vertical="center"/>
    </xf>
    <xf numFmtId="0" fontId="69" fillId="0" borderId="28" xfId="0" applyNumberFormat="1" applyFont="1" applyFill="1" applyBorder="1" applyAlignment="1">
      <alignment horizontal="center" vertical="center"/>
    </xf>
    <xf numFmtId="49" fontId="68" fillId="0" borderId="57" xfId="0" applyNumberFormat="1" applyFont="1" applyFill="1" applyBorder="1" applyAlignment="1">
      <alignment horizontal="center" vertical="center"/>
    </xf>
    <xf numFmtId="182" fontId="68" fillId="0" borderId="58" xfId="0" applyNumberFormat="1" applyFont="1" applyFill="1" applyBorder="1" applyAlignment="1">
      <alignment horizontal="center" vertical="center" wrapText="1"/>
    </xf>
    <xf numFmtId="0" fontId="68" fillId="32" borderId="23" xfId="0" applyNumberFormat="1" applyFont="1" applyFill="1" applyBorder="1" applyAlignment="1" applyProtection="1">
      <alignment horizontal="center" vertical="center"/>
      <protection/>
    </xf>
    <xf numFmtId="0" fontId="69" fillId="32" borderId="27" xfId="0" applyNumberFormat="1" applyFont="1" applyFill="1" applyBorder="1" applyAlignment="1" applyProtection="1">
      <alignment horizontal="center" vertical="center"/>
      <protection/>
    </xf>
    <xf numFmtId="0" fontId="69" fillId="32" borderId="52" xfId="0" applyNumberFormat="1" applyFont="1" applyFill="1" applyBorder="1" applyAlignment="1" applyProtection="1">
      <alignment horizontal="center" vertical="center"/>
      <protection/>
    </xf>
    <xf numFmtId="0" fontId="69" fillId="32" borderId="26" xfId="0" applyFont="1" applyFill="1" applyBorder="1" applyAlignment="1">
      <alignment horizontal="center" vertical="center" wrapText="1"/>
    </xf>
    <xf numFmtId="0" fontId="68" fillId="32" borderId="27" xfId="0" applyNumberFormat="1" applyFont="1" applyFill="1" applyBorder="1" applyAlignment="1" applyProtection="1">
      <alignment horizontal="center" vertical="center"/>
      <protection/>
    </xf>
    <xf numFmtId="0" fontId="68" fillId="32" borderId="28" xfId="0" applyNumberFormat="1" applyFont="1" applyFill="1" applyBorder="1" applyAlignment="1" applyProtection="1">
      <alignment horizontal="center" vertical="center"/>
      <protection/>
    </xf>
    <xf numFmtId="0" fontId="68" fillId="32" borderId="57" xfId="0" applyNumberFormat="1" applyFont="1" applyFill="1" applyBorder="1" applyAlignment="1" applyProtection="1">
      <alignment horizontal="center" vertical="center"/>
      <protection/>
    </xf>
    <xf numFmtId="180" fontId="68" fillId="32" borderId="27" xfId="0" applyNumberFormat="1" applyFont="1" applyFill="1" applyBorder="1" applyAlignment="1" applyProtection="1">
      <alignment vertical="center"/>
      <protection/>
    </xf>
    <xf numFmtId="1" fontId="68" fillId="32" borderId="28" xfId="0" applyNumberFormat="1" applyFont="1" applyFill="1" applyBorder="1" applyAlignment="1" applyProtection="1">
      <alignment horizontal="center" vertical="center"/>
      <protection/>
    </xf>
    <xf numFmtId="0" fontId="68" fillId="32" borderId="28" xfId="0" applyFont="1" applyFill="1" applyBorder="1" applyAlignment="1">
      <alignment horizontal="center" vertical="center" wrapText="1"/>
    </xf>
    <xf numFmtId="180" fontId="68" fillId="32" borderId="28" xfId="0" applyNumberFormat="1" applyFont="1" applyFill="1" applyBorder="1" applyAlignment="1">
      <alignment horizontal="center" vertical="center" wrapText="1"/>
    </xf>
    <xf numFmtId="1" fontId="68" fillId="32" borderId="57" xfId="0" applyNumberFormat="1" applyFont="1" applyFill="1" applyBorder="1" applyAlignment="1">
      <alignment horizontal="center" vertical="center" wrapText="1"/>
    </xf>
    <xf numFmtId="0" fontId="68" fillId="32" borderId="52" xfId="0" applyNumberFormat="1" applyFont="1" applyFill="1" applyBorder="1" applyAlignment="1" applyProtection="1">
      <alignment horizontal="center" vertical="center"/>
      <protection/>
    </xf>
    <xf numFmtId="0" fontId="68" fillId="32" borderId="21" xfId="0" applyNumberFormat="1" applyFont="1" applyFill="1" applyBorder="1" applyAlignment="1" applyProtection="1">
      <alignment horizontal="center" vertical="center"/>
      <protection/>
    </xf>
    <xf numFmtId="0" fontId="68" fillId="32" borderId="43" xfId="0" applyNumberFormat="1" applyFont="1" applyFill="1" applyBorder="1" applyAlignment="1" applyProtection="1">
      <alignment horizontal="center" vertical="center"/>
      <protection/>
    </xf>
    <xf numFmtId="0" fontId="68" fillId="32" borderId="12" xfId="0" applyNumberFormat="1" applyFont="1" applyFill="1" applyBorder="1" applyAlignment="1" applyProtection="1">
      <alignment horizontal="center" vertical="center"/>
      <protection/>
    </xf>
    <xf numFmtId="182" fontId="68" fillId="32" borderId="19" xfId="0" applyNumberFormat="1" applyFont="1" applyFill="1" applyBorder="1" applyAlignment="1">
      <alignment horizontal="center" vertical="center" wrapText="1"/>
    </xf>
    <xf numFmtId="0" fontId="68" fillId="32" borderId="19" xfId="0" applyNumberFormat="1" applyFont="1" applyFill="1" applyBorder="1" applyAlignment="1" applyProtection="1">
      <alignment horizontal="center" vertical="center"/>
      <protection/>
    </xf>
    <xf numFmtId="49" fontId="68" fillId="32" borderId="21" xfId="0" applyNumberFormat="1" applyFont="1" applyFill="1" applyBorder="1" applyAlignment="1">
      <alignment horizontal="center" vertical="center" wrapText="1"/>
    </xf>
    <xf numFmtId="49" fontId="68" fillId="32" borderId="79" xfId="0" applyNumberFormat="1" applyFont="1" applyFill="1" applyBorder="1" applyAlignment="1">
      <alignment horizontal="center" vertical="center" wrapText="1"/>
    </xf>
    <xf numFmtId="0" fontId="68" fillId="32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wrapText="1"/>
    </xf>
    <xf numFmtId="0" fontId="68" fillId="32" borderId="10" xfId="0" applyNumberFormat="1" applyFont="1" applyFill="1" applyBorder="1" applyAlignment="1" applyProtection="1">
      <alignment horizontal="center" vertical="center"/>
      <protection/>
    </xf>
    <xf numFmtId="182" fontId="68" fillId="32" borderId="10" xfId="0" applyNumberFormat="1" applyFont="1" applyFill="1" applyBorder="1" applyAlignment="1">
      <alignment horizontal="center" vertical="center" wrapText="1"/>
    </xf>
    <xf numFmtId="0" fontId="68" fillId="32" borderId="37" xfId="0" applyNumberFormat="1" applyFont="1" applyFill="1" applyBorder="1" applyAlignment="1" applyProtection="1">
      <alignment horizontal="center" vertical="center"/>
      <protection/>
    </xf>
    <xf numFmtId="180" fontId="68" fillId="32" borderId="10" xfId="0" applyNumberFormat="1" applyFont="1" applyFill="1" applyBorder="1" applyAlignment="1" applyProtection="1">
      <alignment horizontal="center" vertical="center"/>
      <protection/>
    </xf>
    <xf numFmtId="180" fontId="68" fillId="32" borderId="10" xfId="0" applyNumberFormat="1" applyFont="1" applyFill="1" applyBorder="1" applyAlignment="1" applyProtection="1">
      <alignment vertical="center"/>
      <protection/>
    </xf>
    <xf numFmtId="49" fontId="68" fillId="32" borderId="10" xfId="0" applyNumberFormat="1" applyFont="1" applyFill="1" applyBorder="1" applyAlignment="1">
      <alignment horizontal="center" vertical="center" wrapText="1"/>
    </xf>
    <xf numFmtId="0" fontId="68" fillId="32" borderId="10" xfId="0" applyNumberFormat="1" applyFont="1" applyFill="1" applyBorder="1" applyAlignment="1">
      <alignment horizontal="center" vertical="center" wrapText="1"/>
    </xf>
    <xf numFmtId="49" fontId="68" fillId="32" borderId="40" xfId="0" applyNumberFormat="1" applyFont="1" applyFill="1" applyBorder="1" applyAlignment="1">
      <alignment horizontal="center" vertical="center" wrapText="1"/>
    </xf>
    <xf numFmtId="180" fontId="68" fillId="0" borderId="0" xfId="0" applyNumberFormat="1" applyFont="1" applyFill="1" applyBorder="1" applyAlignment="1" applyProtection="1">
      <alignment vertical="center"/>
      <protection/>
    </xf>
    <xf numFmtId="180" fontId="68" fillId="0" borderId="40" xfId="0" applyNumberFormat="1" applyFont="1" applyFill="1" applyBorder="1" applyAlignment="1" applyProtection="1">
      <alignment vertical="center"/>
      <protection/>
    </xf>
    <xf numFmtId="0" fontId="68" fillId="32" borderId="78" xfId="0" applyNumberFormat="1" applyFont="1" applyFill="1" applyBorder="1" applyAlignment="1" applyProtection="1">
      <alignment horizontal="center" vertical="center"/>
      <protection/>
    </xf>
    <xf numFmtId="0" fontId="68" fillId="32" borderId="78" xfId="0" applyNumberFormat="1" applyFont="1" applyFill="1" applyBorder="1" applyAlignment="1" applyProtection="1">
      <alignment horizontal="left" vertical="center" wrapText="1"/>
      <protection/>
    </xf>
    <xf numFmtId="0" fontId="2" fillId="32" borderId="46" xfId="0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left" vertical="center" wrapText="1"/>
    </xf>
    <xf numFmtId="1" fontId="2" fillId="32" borderId="12" xfId="0" applyNumberFormat="1" applyFont="1" applyFill="1" applyBorder="1" applyAlignment="1">
      <alignment horizontal="center" wrapText="1"/>
    </xf>
    <xf numFmtId="49" fontId="68" fillId="0" borderId="10" xfId="0" applyNumberFormat="1" applyFont="1" applyFill="1" applyBorder="1" applyAlignment="1">
      <alignment horizontal="left" vertical="center" wrapText="1"/>
    </xf>
    <xf numFmtId="180" fontId="68" fillId="32" borderId="10" xfId="0" applyNumberFormat="1" applyFont="1" applyFill="1" applyBorder="1" applyAlignment="1" applyProtection="1">
      <alignment horizontal="center"/>
      <protection/>
    </xf>
    <xf numFmtId="49" fontId="68" fillId="32" borderId="11" xfId="0" applyNumberFormat="1" applyFont="1" applyFill="1" applyBorder="1" applyAlignment="1">
      <alignment horizontal="center" vertical="center" wrapText="1"/>
    </xf>
    <xf numFmtId="0" fontId="68" fillId="0" borderId="43" xfId="0" applyFont="1" applyFill="1" applyBorder="1" applyAlignment="1">
      <alignment wrapText="1"/>
    </xf>
    <xf numFmtId="0" fontId="2" fillId="0" borderId="41" xfId="0" applyFont="1" applyFill="1" applyBorder="1" applyAlignment="1">
      <alignment wrapText="1"/>
    </xf>
    <xf numFmtId="49" fontId="6" fillId="0" borderId="24" xfId="0" applyNumberFormat="1" applyFont="1" applyFill="1" applyBorder="1" applyAlignment="1">
      <alignment horizontal="left" vertical="center" wrapText="1"/>
    </xf>
    <xf numFmtId="1" fontId="6" fillId="32" borderId="25" xfId="0" applyNumberFormat="1" applyFont="1" applyFill="1" applyBorder="1" applyAlignment="1">
      <alignment horizontal="center" vertical="center" wrapText="1"/>
    </xf>
    <xf numFmtId="1" fontId="6" fillId="32" borderId="37" xfId="0" applyNumberFormat="1" applyFont="1" applyFill="1" applyBorder="1" applyAlignment="1">
      <alignment horizontal="center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0" fontId="6" fillId="32" borderId="25" xfId="0" applyNumberFormat="1" applyFont="1" applyFill="1" applyBorder="1" applyAlignment="1">
      <alignment horizontal="center" vertical="center" wrapText="1"/>
    </xf>
    <xf numFmtId="0" fontId="6" fillId="32" borderId="18" xfId="0" applyNumberFormat="1" applyFont="1" applyFill="1" applyBorder="1" applyAlignment="1">
      <alignment horizontal="center" vertical="center" wrapText="1"/>
    </xf>
    <xf numFmtId="182" fontId="68" fillId="34" borderId="24" xfId="0" applyNumberFormat="1" applyFont="1" applyFill="1" applyBorder="1" applyAlignment="1" applyProtection="1">
      <alignment horizontal="center" vertical="center"/>
      <protection/>
    </xf>
    <xf numFmtId="182" fontId="68" fillId="32" borderId="37" xfId="0" applyNumberFormat="1" applyFont="1" applyFill="1" applyBorder="1" applyAlignment="1">
      <alignment horizontal="center" vertical="center" wrapText="1"/>
    </xf>
    <xf numFmtId="0" fontId="2" fillId="32" borderId="84" xfId="0" applyFont="1" applyFill="1" applyBorder="1" applyAlignment="1">
      <alignment vertical="center"/>
    </xf>
    <xf numFmtId="0" fontId="2" fillId="32" borderId="45" xfId="0" applyFont="1" applyFill="1" applyBorder="1" applyAlignment="1">
      <alignment vertical="center"/>
    </xf>
    <xf numFmtId="182" fontId="6" fillId="32" borderId="10" xfId="0" applyNumberFormat="1" applyFont="1" applyFill="1" applyBorder="1" applyAlignment="1">
      <alignment horizontal="center" vertical="center" wrapText="1"/>
    </xf>
    <xf numFmtId="189" fontId="73" fillId="32" borderId="10" xfId="0" applyNumberFormat="1" applyFont="1" applyFill="1" applyBorder="1" applyAlignment="1">
      <alignment horizontal="center" vertical="center" wrapText="1"/>
    </xf>
    <xf numFmtId="180" fontId="6" fillId="32" borderId="10" xfId="0" applyNumberFormat="1" applyFont="1" applyFill="1" applyBorder="1" applyAlignment="1">
      <alignment horizontal="center" vertical="center" wrapText="1"/>
    </xf>
    <xf numFmtId="0" fontId="2" fillId="32" borderId="71" xfId="0" applyFont="1" applyFill="1" applyBorder="1" applyAlignment="1">
      <alignment horizontal="right" vertical="center" wrapText="1"/>
    </xf>
    <xf numFmtId="0" fontId="6" fillId="0" borderId="60" xfId="0" applyFont="1" applyFill="1" applyBorder="1" applyAlignment="1">
      <alignment horizontal="right"/>
    </xf>
    <xf numFmtId="180" fontId="6" fillId="32" borderId="10" xfId="0" applyNumberFormat="1" applyFont="1" applyFill="1" applyBorder="1" applyAlignment="1" applyProtection="1">
      <alignment vertical="center"/>
      <protection/>
    </xf>
    <xf numFmtId="180" fontId="6" fillId="32" borderId="10" xfId="0" applyNumberFormat="1" applyFont="1" applyFill="1" applyBorder="1" applyAlignment="1">
      <alignment horizontal="center" vertical="center" wrapText="1"/>
    </xf>
    <xf numFmtId="189" fontId="70" fillId="32" borderId="10" xfId="0" applyNumberFormat="1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182" fontId="68" fillId="35" borderId="10" xfId="0" applyNumberFormat="1" applyFont="1" applyFill="1" applyBorder="1" applyAlignment="1">
      <alignment horizontal="center" vertical="center" wrapText="1"/>
    </xf>
    <xf numFmtId="182" fontId="68" fillId="32" borderId="63" xfId="0" applyNumberFormat="1" applyFont="1" applyFill="1" applyBorder="1" applyAlignment="1">
      <alignment horizontal="center" vertical="center" wrapText="1"/>
    </xf>
    <xf numFmtId="182" fontId="69" fillId="32" borderId="44" xfId="0" applyNumberFormat="1" applyFont="1" applyFill="1" applyBorder="1" applyAlignment="1">
      <alignment horizontal="center" vertical="center" wrapText="1"/>
    </xf>
    <xf numFmtId="0" fontId="68" fillId="32" borderId="28" xfId="0" applyNumberFormat="1" applyFont="1" applyFill="1" applyBorder="1" applyAlignment="1">
      <alignment horizontal="center" vertical="center"/>
    </xf>
    <xf numFmtId="0" fontId="6" fillId="32" borderId="67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/>
    </xf>
    <xf numFmtId="2" fontId="2" fillId="32" borderId="64" xfId="0" applyNumberFormat="1" applyFont="1" applyFill="1" applyBorder="1" applyAlignment="1">
      <alignment horizontal="center" vertical="center"/>
    </xf>
    <xf numFmtId="2" fontId="2" fillId="32" borderId="41" xfId="0" applyNumberFormat="1" applyFont="1" applyFill="1" applyBorder="1" applyAlignment="1">
      <alignment horizontal="center" vertical="center"/>
    </xf>
    <xf numFmtId="2" fontId="2" fillId="32" borderId="40" xfId="0" applyNumberFormat="1" applyFont="1" applyFill="1" applyBorder="1" applyAlignment="1">
      <alignment horizontal="center" vertical="center"/>
    </xf>
    <xf numFmtId="2" fontId="2" fillId="32" borderId="56" xfId="0" applyNumberFormat="1" applyFont="1" applyFill="1" applyBorder="1" applyAlignment="1">
      <alignment horizontal="center" vertical="center"/>
    </xf>
    <xf numFmtId="2" fontId="2" fillId="32" borderId="28" xfId="0" applyNumberFormat="1" applyFont="1" applyFill="1" applyBorder="1" applyAlignment="1">
      <alignment horizontal="center" vertical="center"/>
    </xf>
    <xf numFmtId="2" fontId="6" fillId="32" borderId="34" xfId="0" applyNumberFormat="1" applyFont="1" applyFill="1" applyBorder="1" applyAlignment="1">
      <alignment horizontal="center" vertical="center"/>
    </xf>
    <xf numFmtId="2" fontId="6" fillId="32" borderId="16" xfId="0" applyNumberFormat="1" applyFont="1" applyFill="1" applyBorder="1" applyAlignment="1">
      <alignment horizontal="center" vertical="center"/>
    </xf>
    <xf numFmtId="2" fontId="2" fillId="0" borderId="64" xfId="0" applyNumberFormat="1" applyFont="1" applyFill="1" applyBorder="1" applyAlignment="1">
      <alignment horizontal="center" vertical="center"/>
    </xf>
    <xf numFmtId="2" fontId="2" fillId="0" borderId="41" xfId="0" applyNumberFormat="1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8" fillId="32" borderId="64" xfId="0" applyNumberFormat="1" applyFont="1" applyFill="1" applyBorder="1" applyAlignment="1">
      <alignment horizontal="center" vertical="center"/>
    </xf>
    <xf numFmtId="2" fontId="68" fillId="32" borderId="41" xfId="0" applyNumberFormat="1" applyFont="1" applyFill="1" applyBorder="1" applyAlignment="1">
      <alignment horizontal="center" vertical="center"/>
    </xf>
    <xf numFmtId="2" fontId="68" fillId="32" borderId="10" xfId="0" applyNumberFormat="1" applyFont="1" applyFill="1" applyBorder="1" applyAlignment="1">
      <alignment horizontal="center" vertical="center"/>
    </xf>
    <xf numFmtId="2" fontId="2" fillId="32" borderId="11" xfId="0" applyNumberFormat="1" applyFont="1" applyFill="1" applyBorder="1" applyAlignment="1">
      <alignment horizontal="center" vertical="center"/>
    </xf>
    <xf numFmtId="2" fontId="2" fillId="32" borderId="43" xfId="0" applyNumberFormat="1" applyFont="1" applyFill="1" applyBorder="1" applyAlignment="1">
      <alignment horizontal="center" vertical="center"/>
    </xf>
    <xf numFmtId="2" fontId="2" fillId="34" borderId="71" xfId="0" applyNumberFormat="1" applyFont="1" applyFill="1" applyBorder="1" applyAlignment="1" applyProtection="1">
      <alignment vertical="center"/>
      <protection/>
    </xf>
    <xf numFmtId="2" fontId="2" fillId="34" borderId="60" xfId="0" applyNumberFormat="1" applyFont="1" applyFill="1" applyBorder="1" applyAlignment="1" applyProtection="1">
      <alignment vertical="center"/>
      <protection/>
    </xf>
    <xf numFmtId="2" fontId="2" fillId="34" borderId="13" xfId="0" applyNumberFormat="1" applyFont="1" applyFill="1" applyBorder="1" applyAlignment="1" applyProtection="1">
      <alignment vertical="center"/>
      <protection/>
    </xf>
    <xf numFmtId="2" fontId="2" fillId="34" borderId="67" xfId="0" applyNumberFormat="1" applyFont="1" applyFill="1" applyBorder="1" applyAlignment="1" applyProtection="1">
      <alignment vertical="center"/>
      <protection/>
    </xf>
    <xf numFmtId="2" fontId="2" fillId="34" borderId="15" xfId="0" applyNumberFormat="1" applyFont="1" applyFill="1" applyBorder="1" applyAlignment="1" applyProtection="1">
      <alignment vertical="center"/>
      <protection/>
    </xf>
    <xf numFmtId="2" fontId="2" fillId="34" borderId="16" xfId="0" applyNumberFormat="1" applyFont="1" applyFill="1" applyBorder="1" applyAlignment="1" applyProtection="1">
      <alignment vertical="center"/>
      <protection/>
    </xf>
    <xf numFmtId="2" fontId="2" fillId="34" borderId="53" xfId="0" applyNumberFormat="1" applyFont="1" applyFill="1" applyBorder="1" applyAlignment="1">
      <alignment horizontal="center" vertical="center"/>
    </xf>
    <xf numFmtId="2" fontId="2" fillId="34" borderId="41" xfId="0" applyNumberFormat="1" applyFont="1" applyFill="1" applyBorder="1" applyAlignment="1">
      <alignment horizontal="center" vertical="center"/>
    </xf>
    <xf numFmtId="2" fontId="6" fillId="34" borderId="49" xfId="0" applyNumberFormat="1" applyFont="1" applyFill="1" applyBorder="1" applyAlignment="1">
      <alignment horizontal="center" vertical="center"/>
    </xf>
    <xf numFmtId="2" fontId="6" fillId="34" borderId="70" xfId="0" applyNumberFormat="1" applyFont="1" applyFill="1" applyBorder="1" applyAlignment="1">
      <alignment horizontal="center" vertical="center"/>
    </xf>
    <xf numFmtId="2" fontId="69" fillId="32" borderId="34" xfId="0" applyNumberFormat="1" applyFont="1" applyFill="1" applyBorder="1" applyAlignment="1">
      <alignment horizontal="center" vertical="center" wrapText="1"/>
    </xf>
    <xf numFmtId="2" fontId="69" fillId="32" borderId="16" xfId="0" applyNumberFormat="1" applyFont="1" applyFill="1" applyBorder="1" applyAlignment="1">
      <alignment horizontal="center" vertical="center" wrapText="1"/>
    </xf>
    <xf numFmtId="2" fontId="2" fillId="34" borderId="4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2" fillId="34" borderId="60" xfId="0" applyNumberFormat="1" applyFont="1" applyFill="1" applyBorder="1" applyAlignment="1">
      <alignment horizontal="center" vertical="center"/>
    </xf>
    <xf numFmtId="2" fontId="2" fillId="34" borderId="16" xfId="0" applyNumberFormat="1" applyFont="1" applyFill="1" applyBorder="1" applyAlignment="1">
      <alignment horizontal="center" vertical="center" wrapText="1"/>
    </xf>
    <xf numFmtId="0" fontId="68" fillId="32" borderId="43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68" fillId="0" borderId="0" xfId="0" applyNumberFormat="1" applyFont="1" applyFill="1" applyBorder="1" applyAlignment="1" applyProtection="1">
      <alignment vertical="center"/>
      <protection/>
    </xf>
    <xf numFmtId="2" fontId="2" fillId="32" borderId="17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6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6" fillId="33" borderId="78" xfId="0" applyFont="1" applyFill="1" applyBorder="1" applyAlignment="1">
      <alignment horizontal="center" vertical="center" wrapText="1"/>
    </xf>
    <xf numFmtId="49" fontId="6" fillId="33" borderId="78" xfId="0" applyNumberFormat="1" applyFont="1" applyFill="1" applyBorder="1" applyAlignment="1">
      <alignment horizontal="left" vertical="center" wrapText="1"/>
    </xf>
    <xf numFmtId="180" fontId="2" fillId="33" borderId="71" xfId="0" applyNumberFormat="1" applyFont="1" applyFill="1" applyBorder="1" applyAlignment="1" applyProtection="1">
      <alignment vertical="center"/>
      <protection/>
    </xf>
    <xf numFmtId="180" fontId="2" fillId="33" borderId="60" xfId="0" applyNumberFormat="1" applyFont="1" applyFill="1" applyBorder="1" applyAlignment="1" applyProtection="1">
      <alignment vertical="center"/>
      <protection/>
    </xf>
    <xf numFmtId="180" fontId="2" fillId="33" borderId="61" xfId="0" applyNumberFormat="1" applyFont="1" applyFill="1" applyBorder="1" applyAlignment="1" applyProtection="1">
      <alignment vertical="center"/>
      <protection/>
    </xf>
    <xf numFmtId="180" fontId="6" fillId="33" borderId="29" xfId="0" applyNumberFormat="1" applyFont="1" applyFill="1" applyBorder="1" applyAlignment="1" applyProtection="1">
      <alignment horizontal="center" vertical="center"/>
      <protection/>
    </xf>
    <xf numFmtId="49" fontId="2" fillId="33" borderId="71" xfId="0" applyNumberFormat="1" applyFont="1" applyFill="1" applyBorder="1" applyAlignment="1">
      <alignment horizontal="center" vertical="center" wrapText="1"/>
    </xf>
    <xf numFmtId="49" fontId="2" fillId="33" borderId="72" xfId="0" applyNumberFormat="1" applyFont="1" applyFill="1" applyBorder="1" applyAlignment="1">
      <alignment horizontal="center" vertical="center" wrapText="1"/>
    </xf>
    <xf numFmtId="180" fontId="2" fillId="33" borderId="0" xfId="0" applyNumberFormat="1" applyFont="1" applyFill="1" applyBorder="1" applyAlignment="1" applyProtection="1">
      <alignment vertical="center"/>
      <protection/>
    </xf>
    <xf numFmtId="0" fontId="6" fillId="33" borderId="57" xfId="0" applyFont="1" applyFill="1" applyBorder="1" applyAlignment="1">
      <alignment horizontal="center" vertical="center" wrapText="1"/>
    </xf>
    <xf numFmtId="49" fontId="2" fillId="33" borderId="69" xfId="0" applyNumberFormat="1" applyFont="1" applyFill="1" applyBorder="1" applyAlignment="1">
      <alignment horizontal="left" vertical="center" wrapText="1"/>
    </xf>
    <xf numFmtId="180" fontId="2" fillId="33" borderId="13" xfId="0" applyNumberFormat="1" applyFont="1" applyFill="1" applyBorder="1" applyAlignment="1" applyProtection="1">
      <alignment vertical="center"/>
      <protection/>
    </xf>
    <xf numFmtId="180" fontId="2" fillId="33" borderId="67" xfId="0" applyNumberFormat="1" applyFont="1" applyFill="1" applyBorder="1" applyAlignment="1" applyProtection="1">
      <alignment vertical="center"/>
      <protection/>
    </xf>
    <xf numFmtId="180" fontId="2" fillId="33" borderId="59" xfId="0" applyNumberFormat="1" applyFont="1" applyFill="1" applyBorder="1" applyAlignment="1" applyProtection="1">
      <alignment vertical="center"/>
      <protection/>
    </xf>
    <xf numFmtId="180" fontId="2" fillId="33" borderId="59" xfId="0" applyNumberFormat="1" applyFont="1" applyFill="1" applyBorder="1" applyAlignment="1" applyProtection="1">
      <alignment horizontal="center"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67" xfId="0" applyNumberFormat="1" applyFont="1" applyFill="1" applyBorder="1" applyAlignment="1">
      <alignment horizontal="center" vertical="center" wrapText="1"/>
    </xf>
    <xf numFmtId="49" fontId="2" fillId="33" borderId="59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49" fontId="6" fillId="33" borderId="44" xfId="0" applyNumberFormat="1" applyFont="1" applyFill="1" applyBorder="1" applyAlignment="1">
      <alignment horizontal="left" vertical="center" wrapText="1"/>
    </xf>
    <xf numFmtId="180" fontId="2" fillId="33" borderId="15" xfId="0" applyNumberFormat="1" applyFont="1" applyFill="1" applyBorder="1" applyAlignment="1" applyProtection="1">
      <alignment vertical="center"/>
      <protection/>
    </xf>
    <xf numFmtId="180" fontId="2" fillId="33" borderId="16" xfId="0" applyNumberFormat="1" applyFont="1" applyFill="1" applyBorder="1" applyAlignment="1" applyProtection="1">
      <alignment vertical="center"/>
      <protection/>
    </xf>
    <xf numFmtId="180" fontId="2" fillId="33" borderId="22" xfId="0" applyNumberFormat="1" applyFont="1" applyFill="1" applyBorder="1" applyAlignment="1" applyProtection="1">
      <alignment vertical="center"/>
      <protection/>
    </xf>
    <xf numFmtId="180" fontId="2" fillId="33" borderId="22" xfId="0" applyNumberFormat="1" applyFont="1" applyFill="1" applyBorder="1" applyAlignment="1" applyProtection="1">
      <alignment horizontal="center" vertical="center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49" fontId="2" fillId="33" borderId="53" xfId="0" applyNumberFormat="1" applyFont="1" applyFill="1" applyBorder="1" applyAlignment="1">
      <alignment horizontal="center" vertical="center"/>
    </xf>
    <xf numFmtId="49" fontId="2" fillId="33" borderId="41" xfId="0" applyNumberFormat="1" applyFont="1" applyFill="1" applyBorder="1" applyAlignment="1">
      <alignment horizontal="center" vertical="center"/>
    </xf>
    <xf numFmtId="49" fontId="2" fillId="33" borderId="54" xfId="0" applyNumberFormat="1" applyFont="1" applyFill="1" applyBorder="1" applyAlignment="1">
      <alignment horizontal="center" vertical="center"/>
    </xf>
    <xf numFmtId="180" fontId="2" fillId="33" borderId="63" xfId="0" applyNumberFormat="1" applyFont="1" applyFill="1" applyBorder="1" applyAlignment="1" applyProtection="1">
      <alignment horizontal="center" vertical="center"/>
      <protection/>
    </xf>
    <xf numFmtId="0" fontId="2" fillId="33" borderId="53" xfId="0" applyFont="1" applyFill="1" applyBorder="1" applyAlignment="1">
      <alignment horizontal="center" vertical="center" wrapText="1"/>
    </xf>
    <xf numFmtId="1" fontId="2" fillId="33" borderId="41" xfId="0" applyNumberFormat="1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49" fontId="2" fillId="33" borderId="64" xfId="0" applyNumberFormat="1" applyFont="1" applyFill="1" applyBorder="1" applyAlignment="1">
      <alignment horizontal="center" vertical="center" wrapText="1"/>
    </xf>
    <xf numFmtId="49" fontId="2" fillId="33" borderId="54" xfId="0" applyNumberFormat="1" applyFont="1" applyFill="1" applyBorder="1" applyAlignment="1">
      <alignment horizontal="center" vertical="center"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left" vertical="center" wrapText="1"/>
    </xf>
    <xf numFmtId="0" fontId="6" fillId="33" borderId="49" xfId="0" applyNumberFormat="1" applyFont="1" applyFill="1" applyBorder="1" applyAlignment="1">
      <alignment horizontal="center" vertical="center"/>
    </xf>
    <xf numFmtId="49" fontId="6" fillId="33" borderId="70" xfId="0" applyNumberFormat="1" applyFont="1" applyFill="1" applyBorder="1" applyAlignment="1">
      <alignment horizontal="center" vertical="center"/>
    </xf>
    <xf numFmtId="49" fontId="6" fillId="33" borderId="50" xfId="0" applyNumberFormat="1" applyFont="1" applyFill="1" applyBorder="1" applyAlignment="1">
      <alignment horizontal="center" vertical="center"/>
    </xf>
    <xf numFmtId="180" fontId="6" fillId="33" borderId="44" xfId="0" applyNumberFormat="1" applyFont="1" applyFill="1" applyBorder="1" applyAlignment="1" applyProtection="1">
      <alignment horizontal="center" vertical="center"/>
      <protection/>
    </xf>
    <xf numFmtId="0" fontId="6" fillId="33" borderId="49" xfId="0" applyFont="1" applyFill="1" applyBorder="1" applyAlignment="1">
      <alignment horizontal="center" vertical="center" wrapText="1"/>
    </xf>
    <xf numFmtId="1" fontId="6" fillId="33" borderId="70" xfId="0" applyNumberFormat="1" applyFont="1" applyFill="1" applyBorder="1" applyAlignment="1" applyProtection="1">
      <alignment horizontal="center" vertical="center"/>
      <protection/>
    </xf>
    <xf numFmtId="0" fontId="6" fillId="33" borderId="70" xfId="0" applyFont="1" applyFill="1" applyBorder="1" applyAlignment="1">
      <alignment horizontal="center" vertical="center" wrapText="1"/>
    </xf>
    <xf numFmtId="1" fontId="6" fillId="33" borderId="50" xfId="0" applyNumberFormat="1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left" vertical="center" wrapText="1"/>
    </xf>
    <xf numFmtId="0" fontId="2" fillId="33" borderId="4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7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left" vertical="center" wrapText="1"/>
    </xf>
    <xf numFmtId="180" fontId="2" fillId="33" borderId="38" xfId="0" applyNumberFormat="1" applyFont="1" applyFill="1" applyBorder="1" applyAlignment="1" applyProtection="1">
      <alignment horizontal="center" vertical="center"/>
      <protection/>
    </xf>
    <xf numFmtId="188" fontId="2" fillId="33" borderId="0" xfId="0" applyNumberFormat="1" applyFont="1" applyFill="1" applyBorder="1" applyAlignment="1" applyProtection="1">
      <alignment vertical="center"/>
      <protection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left" vertical="center" wrapText="1"/>
    </xf>
    <xf numFmtId="0" fontId="2" fillId="33" borderId="56" xfId="0" applyNumberFormat="1" applyFont="1" applyFill="1" applyBorder="1" applyAlignment="1">
      <alignment horizontal="center" vertical="center"/>
    </xf>
    <xf numFmtId="0" fontId="2" fillId="33" borderId="28" xfId="0" applyNumberFormat="1" applyFont="1" applyFill="1" applyBorder="1" applyAlignment="1">
      <alignment horizontal="center" vertical="center"/>
    </xf>
    <xf numFmtId="49" fontId="2" fillId="33" borderId="57" xfId="0" applyNumberFormat="1" applyFont="1" applyFill="1" applyBorder="1" applyAlignment="1">
      <alignment horizontal="center" vertical="center"/>
    </xf>
    <xf numFmtId="180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57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52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center" vertical="center" wrapText="1"/>
    </xf>
    <xf numFmtId="0" fontId="2" fillId="33" borderId="5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64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49" fontId="2" fillId="33" borderId="4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49" xfId="0" applyNumberFormat="1" applyFont="1" applyFill="1" applyBorder="1" applyAlignment="1">
      <alignment horizontal="center" vertical="center" wrapText="1"/>
    </xf>
    <xf numFmtId="0" fontId="2" fillId="33" borderId="50" xfId="0" applyNumberFormat="1" applyFont="1" applyFill="1" applyBorder="1" applyAlignment="1">
      <alignment horizontal="center" vertical="center" wrapText="1"/>
    </xf>
    <xf numFmtId="0" fontId="2" fillId="33" borderId="60" xfId="0" applyNumberFormat="1" applyFont="1" applyFill="1" applyBorder="1" applyAlignment="1">
      <alignment horizontal="center" vertical="center"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61" xfId="0" applyNumberFormat="1" applyFont="1" applyFill="1" applyBorder="1" applyAlignment="1">
      <alignment horizontal="center" vertical="center"/>
    </xf>
    <xf numFmtId="182" fontId="6" fillId="33" borderId="71" xfId="0" applyNumberFormat="1" applyFont="1" applyFill="1" applyBorder="1" applyAlignment="1" applyProtection="1">
      <alignment horizontal="center" vertical="center"/>
      <protection/>
    </xf>
    <xf numFmtId="182" fontId="6" fillId="33" borderId="60" xfId="0" applyNumberFormat="1" applyFont="1" applyFill="1" applyBorder="1" applyAlignment="1" applyProtection="1">
      <alignment horizontal="center" vertical="center"/>
      <protection/>
    </xf>
    <xf numFmtId="189" fontId="6" fillId="33" borderId="60" xfId="0" applyNumberFormat="1" applyFont="1" applyFill="1" applyBorder="1" applyAlignment="1">
      <alignment horizontal="center" vertical="center" wrapText="1"/>
    </xf>
    <xf numFmtId="189" fontId="6" fillId="33" borderId="72" xfId="0" applyNumberFormat="1" applyFont="1" applyFill="1" applyBorder="1" applyAlignment="1">
      <alignment horizontal="center" vertical="center" wrapText="1"/>
    </xf>
    <xf numFmtId="189" fontId="6" fillId="33" borderId="46" xfId="0" applyNumberFormat="1" applyFont="1" applyFill="1" applyBorder="1" applyAlignment="1">
      <alignment horizontal="center" vertical="center" wrapText="1"/>
    </xf>
    <xf numFmtId="182" fontId="6" fillId="33" borderId="53" xfId="0" applyNumberFormat="1" applyFont="1" applyFill="1" applyBorder="1" applyAlignment="1" applyProtection="1">
      <alignment horizontal="center" vertical="center"/>
      <protection/>
    </xf>
    <xf numFmtId="0" fontId="6" fillId="33" borderId="41" xfId="0" applyFont="1" applyFill="1" applyBorder="1" applyAlignment="1">
      <alignment horizontal="center" vertical="center" wrapText="1"/>
    </xf>
    <xf numFmtId="1" fontId="6" fillId="33" borderId="41" xfId="0" applyNumberFormat="1" applyFont="1" applyFill="1" applyBorder="1" applyAlignment="1" applyProtection="1">
      <alignment horizontal="center" vertical="center"/>
      <protection/>
    </xf>
    <xf numFmtId="180" fontId="6" fillId="33" borderId="41" xfId="0" applyNumberFormat="1" applyFont="1" applyFill="1" applyBorder="1" applyAlignment="1" applyProtection="1">
      <alignment vertical="center"/>
      <protection/>
    </xf>
    <xf numFmtId="49" fontId="6" fillId="33" borderId="41" xfId="0" applyNumberFormat="1" applyFont="1" applyFill="1" applyBorder="1" applyAlignment="1">
      <alignment horizontal="center" vertical="center" wrapText="1"/>
    </xf>
    <xf numFmtId="49" fontId="6" fillId="33" borderId="54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 applyProtection="1">
      <alignment vertical="center"/>
      <protection/>
    </xf>
    <xf numFmtId="0" fontId="6" fillId="33" borderId="3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182" fontId="6" fillId="33" borderId="49" xfId="0" applyNumberFormat="1" applyFont="1" applyFill="1" applyBorder="1" applyAlignment="1">
      <alignment horizontal="center" vertical="center" wrapText="1"/>
    </xf>
    <xf numFmtId="49" fontId="6" fillId="33" borderId="50" xfId="0" applyNumberFormat="1" applyFont="1" applyFill="1" applyBorder="1" applyAlignment="1">
      <alignment horizontal="center" vertical="center" wrapText="1"/>
    </xf>
    <xf numFmtId="49" fontId="2" fillId="33" borderId="74" xfId="0" applyNumberFormat="1" applyFont="1" applyFill="1" applyBorder="1" applyAlignment="1">
      <alignment horizontal="left" vertical="center" wrapText="1"/>
    </xf>
    <xf numFmtId="49" fontId="6" fillId="33" borderId="76" xfId="0" applyNumberFormat="1" applyFont="1" applyFill="1" applyBorder="1" applyAlignment="1">
      <alignment horizontal="left" vertical="center" wrapText="1"/>
    </xf>
    <xf numFmtId="180" fontId="2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>
      <alignment wrapText="1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80" fontId="2" fillId="36" borderId="0" xfId="0" applyNumberFormat="1" applyFont="1" applyFill="1" applyBorder="1" applyAlignment="1" applyProtection="1">
      <alignment vertical="center"/>
      <protection/>
    </xf>
    <xf numFmtId="188" fontId="2" fillId="36" borderId="0" xfId="0" applyNumberFormat="1" applyFont="1" applyFill="1" applyBorder="1" applyAlignment="1" applyProtection="1">
      <alignment vertical="center"/>
      <protection/>
    </xf>
    <xf numFmtId="188" fontId="23" fillId="0" borderId="0" xfId="0" applyNumberFormat="1" applyFont="1" applyFill="1" applyBorder="1" applyAlignment="1" applyProtection="1">
      <alignment vertical="center"/>
      <protection/>
    </xf>
    <xf numFmtId="181" fontId="2" fillId="33" borderId="19" xfId="0" applyNumberFormat="1" applyFont="1" applyFill="1" applyBorder="1" applyAlignment="1" applyProtection="1">
      <alignment horizontal="center" vertical="center"/>
      <protection/>
    </xf>
    <xf numFmtId="181" fontId="2" fillId="33" borderId="0" xfId="0" applyNumberFormat="1" applyFont="1" applyFill="1" applyBorder="1" applyAlignment="1" applyProtection="1">
      <alignment horizontal="center" vertical="center"/>
      <protection/>
    </xf>
    <xf numFmtId="183" fontId="2" fillId="33" borderId="0" xfId="0" applyNumberFormat="1" applyFont="1" applyFill="1" applyBorder="1" applyAlignment="1" applyProtection="1">
      <alignment horizontal="center" vertical="center"/>
      <protection/>
    </xf>
    <xf numFmtId="2" fontId="2" fillId="33" borderId="0" xfId="0" applyNumberFormat="1" applyFont="1" applyFill="1" applyBorder="1" applyAlignment="1" applyProtection="1">
      <alignment horizontal="center" vertical="center"/>
      <protection/>
    </xf>
    <xf numFmtId="1" fontId="2" fillId="33" borderId="0" xfId="0" applyNumberFormat="1" applyFont="1" applyFill="1" applyBorder="1" applyAlignment="1" applyProtection="1">
      <alignment horizontal="center" vertical="center"/>
      <protection/>
    </xf>
    <xf numFmtId="1" fontId="2" fillId="33" borderId="20" xfId="0" applyNumberFormat="1" applyFont="1" applyFill="1" applyBorder="1" applyAlignment="1" applyProtection="1">
      <alignment horizontal="center" vertical="center"/>
      <protection/>
    </xf>
    <xf numFmtId="180" fontId="2" fillId="33" borderId="15" xfId="0" applyNumberFormat="1" applyFont="1" applyFill="1" applyBorder="1" applyAlignment="1" applyProtection="1">
      <alignment horizontal="center" vertical="center" textRotation="90" wrapText="1" shrinkToFit="1"/>
      <protection/>
    </xf>
    <xf numFmtId="180" fontId="2" fillId="33" borderId="22" xfId="0" applyNumberFormat="1" applyFont="1" applyFill="1" applyBorder="1" applyAlignment="1" applyProtection="1">
      <alignment horizontal="center" vertical="center" textRotation="90" wrapText="1" shrinkToFit="1"/>
      <protection/>
    </xf>
    <xf numFmtId="181" fontId="2" fillId="33" borderId="21" xfId="0" applyNumberFormat="1" applyFont="1" applyFill="1" applyBorder="1" applyAlignment="1" applyProtection="1">
      <alignment horizontal="center" vertical="center" textRotation="90"/>
      <protection/>
    </xf>
    <xf numFmtId="181" fontId="2" fillId="33" borderId="13" xfId="0" applyNumberFormat="1" applyFont="1" applyFill="1" applyBorder="1" applyAlignment="1" applyProtection="1">
      <alignment horizontal="center" vertical="center" textRotation="90"/>
      <protection/>
    </xf>
    <xf numFmtId="181" fontId="2" fillId="33" borderId="23" xfId="0" applyNumberFormat="1" applyFont="1" applyFill="1" applyBorder="1" applyAlignment="1" applyProtection="1">
      <alignment horizontal="center" vertical="center" textRotation="90"/>
      <protection/>
    </xf>
    <xf numFmtId="181" fontId="2" fillId="33" borderId="14" xfId="0" applyNumberFormat="1" applyFont="1" applyFill="1" applyBorder="1" applyAlignment="1" applyProtection="1">
      <alignment horizontal="center" vertical="center" textRotation="90"/>
      <protection/>
    </xf>
    <xf numFmtId="0" fontId="2" fillId="33" borderId="30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 wrapText="1"/>
    </xf>
    <xf numFmtId="49" fontId="6" fillId="33" borderId="31" xfId="0" applyNumberFormat="1" applyFont="1" applyFill="1" applyBorder="1" applyAlignment="1">
      <alignment horizontal="center" vertical="center" wrapText="1"/>
    </xf>
    <xf numFmtId="49" fontId="6" fillId="33" borderId="51" xfId="0" applyNumberFormat="1" applyFont="1" applyFill="1" applyBorder="1" applyAlignment="1">
      <alignment horizontal="center" vertical="center" wrapText="1"/>
    </xf>
    <xf numFmtId="49" fontId="2" fillId="33" borderId="66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59" xfId="0" applyNumberFormat="1" applyFont="1" applyFill="1" applyBorder="1" applyAlignment="1">
      <alignment horizontal="center" vertical="center" wrapText="1"/>
    </xf>
    <xf numFmtId="49" fontId="6" fillId="33" borderId="69" xfId="0" applyNumberFormat="1" applyFont="1" applyFill="1" applyBorder="1" applyAlignment="1">
      <alignment horizontal="center" vertical="center" wrapText="1"/>
    </xf>
    <xf numFmtId="49" fontId="2" fillId="33" borderId="82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59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49" fontId="2" fillId="33" borderId="51" xfId="0" applyNumberFormat="1" applyFont="1" applyFill="1" applyBorder="1" applyAlignment="1">
      <alignment horizontal="center" vertical="center" wrapText="1"/>
    </xf>
    <xf numFmtId="49" fontId="2" fillId="33" borderId="70" xfId="0" applyNumberFormat="1" applyFont="1" applyFill="1" applyBorder="1" applyAlignment="1">
      <alignment horizontal="center" vertical="center" wrapText="1"/>
    </xf>
    <xf numFmtId="0" fontId="2" fillId="33" borderId="70" xfId="0" applyNumberFormat="1" applyFont="1" applyFill="1" applyBorder="1" applyAlignment="1">
      <alignment horizontal="center" vertical="center" wrapText="1"/>
    </xf>
    <xf numFmtId="49" fontId="2" fillId="33" borderId="50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0" fontId="2" fillId="33" borderId="28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59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1" fontId="2" fillId="33" borderId="4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>
      <alignment horizontal="center" vertical="center" wrapText="1"/>
    </xf>
    <xf numFmtId="49" fontId="2" fillId="33" borderId="43" xfId="0" applyNumberFormat="1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52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52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79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 applyProtection="1">
      <alignment vertical="center"/>
      <protection/>
    </xf>
    <xf numFmtId="49" fontId="6" fillId="33" borderId="60" xfId="0" applyNumberFormat="1" applyFont="1" applyFill="1" applyBorder="1" applyAlignment="1">
      <alignment horizontal="center" vertical="center" wrapText="1"/>
    </xf>
    <xf numFmtId="49" fontId="6" fillId="33" borderId="72" xfId="0" applyNumberFormat="1" applyFont="1" applyFill="1" applyBorder="1" applyAlignment="1">
      <alignment horizontal="center" vertical="center" wrapText="1"/>
    </xf>
    <xf numFmtId="49" fontId="2" fillId="33" borderId="85" xfId="0" applyNumberFormat="1" applyFont="1" applyFill="1" applyBorder="1" applyAlignment="1">
      <alignment horizontal="center" vertical="center" wrapText="1"/>
    </xf>
    <xf numFmtId="49" fontId="6" fillId="33" borderId="79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31" xfId="0" applyNumberFormat="1" applyFont="1" applyFill="1" applyBorder="1" applyAlignment="1" applyProtection="1">
      <alignment horizontal="center" vertical="center"/>
      <protection/>
    </xf>
    <xf numFmtId="0" fontId="6" fillId="33" borderId="51" xfId="0" applyNumberFormat="1" applyFont="1" applyFill="1" applyBorder="1" applyAlignment="1" applyProtection="1">
      <alignment horizontal="center" vertical="center"/>
      <protection/>
    </xf>
    <xf numFmtId="0" fontId="6" fillId="33" borderId="70" xfId="0" applyNumberFormat="1" applyFont="1" applyFill="1" applyBorder="1" applyAlignment="1" applyProtection="1">
      <alignment horizontal="center" vertical="center"/>
      <protection/>
    </xf>
    <xf numFmtId="0" fontId="6" fillId="33" borderId="50" xfId="0" applyNumberFormat="1" applyFont="1" applyFill="1" applyBorder="1" applyAlignment="1" applyProtection="1">
      <alignment horizontal="center" vertical="center"/>
      <protection/>
    </xf>
    <xf numFmtId="49" fontId="6" fillId="33" borderId="25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180" fontId="2" fillId="33" borderId="25" xfId="0" applyNumberFormat="1" applyFont="1" applyFill="1" applyBorder="1" applyAlignment="1" applyProtection="1">
      <alignment vertical="center"/>
      <protection/>
    </xf>
    <xf numFmtId="180" fontId="2" fillId="33" borderId="18" xfId="0" applyNumberFormat="1" applyFont="1" applyFill="1" applyBorder="1" applyAlignment="1" applyProtection="1">
      <alignment vertical="center"/>
      <protection/>
    </xf>
    <xf numFmtId="189" fontId="2" fillId="33" borderId="18" xfId="0" applyNumberFormat="1" applyFont="1" applyFill="1" applyBorder="1" applyAlignment="1" applyProtection="1">
      <alignment horizontal="center" vertical="center"/>
      <protection/>
    </xf>
    <xf numFmtId="180" fontId="2" fillId="33" borderId="25" xfId="0" applyNumberFormat="1" applyFont="1" applyFill="1" applyBorder="1" applyAlignment="1" applyProtection="1">
      <alignment vertical="center"/>
      <protection/>
    </xf>
    <xf numFmtId="180" fontId="2" fillId="33" borderId="18" xfId="0" applyNumberFormat="1" applyFont="1" applyFill="1" applyBorder="1" applyAlignment="1" applyProtection="1">
      <alignment vertical="center"/>
      <protection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52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6" fillId="33" borderId="71" xfId="0" applyNumberFormat="1" applyFont="1" applyFill="1" applyBorder="1" applyAlignment="1">
      <alignment horizontal="center" vertical="center" wrapText="1"/>
    </xf>
    <xf numFmtId="49" fontId="6" fillId="33" borderId="72" xfId="0" applyNumberFormat="1" applyFont="1" applyFill="1" applyBorder="1" applyAlignment="1">
      <alignment horizontal="center" vertical="center" wrapText="1"/>
    </xf>
    <xf numFmtId="0" fontId="2" fillId="33" borderId="53" xfId="0" applyNumberFormat="1" applyFont="1" applyFill="1" applyBorder="1" applyAlignment="1" applyProtection="1">
      <alignment horizontal="center" vertical="center"/>
      <protection/>
    </xf>
    <xf numFmtId="0" fontId="6" fillId="33" borderId="53" xfId="0" applyNumberFormat="1" applyFont="1" applyFill="1" applyBorder="1" applyAlignment="1" applyProtection="1">
      <alignment horizontal="center" vertical="center"/>
      <protection/>
    </xf>
    <xf numFmtId="0" fontId="6" fillId="33" borderId="54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21" xfId="0" applyNumberFormat="1" applyFont="1" applyFill="1" applyBorder="1" applyAlignment="1" applyProtection="1">
      <alignment horizontal="center" vertical="center"/>
      <protection/>
    </xf>
    <xf numFmtId="0" fontId="6" fillId="33" borderId="79" xfId="0" applyNumberFormat="1" applyFont="1" applyFill="1" applyBorder="1" applyAlignment="1" applyProtection="1">
      <alignment horizontal="center" vertical="center"/>
      <protection/>
    </xf>
    <xf numFmtId="0" fontId="6" fillId="33" borderId="71" xfId="0" applyNumberFormat="1" applyFont="1" applyFill="1" applyBorder="1" applyAlignment="1" applyProtection="1">
      <alignment horizontal="center" vertical="center"/>
      <protection/>
    </xf>
    <xf numFmtId="0" fontId="6" fillId="33" borderId="72" xfId="0" applyNumberFormat="1" applyFont="1" applyFill="1" applyBorder="1" applyAlignment="1" applyProtection="1">
      <alignment horizontal="center"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79" xfId="0" applyNumberFormat="1" applyFont="1" applyFill="1" applyBorder="1" applyAlignment="1" applyProtection="1">
      <alignment horizontal="center" vertical="center"/>
      <protection/>
    </xf>
    <xf numFmtId="0" fontId="6" fillId="33" borderId="21" xfId="0" applyNumberFormat="1" applyFont="1" applyFill="1" applyBorder="1" applyAlignment="1" applyProtection="1">
      <alignment horizontal="center" vertical="center"/>
      <protection/>
    </xf>
    <xf numFmtId="0" fontId="6" fillId="33" borderId="79" xfId="0" applyNumberFormat="1" applyFont="1" applyFill="1" applyBorder="1" applyAlignment="1" applyProtection="1">
      <alignment horizontal="center" vertical="center"/>
      <protection/>
    </xf>
    <xf numFmtId="180" fontId="2" fillId="33" borderId="13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0" fontId="2" fillId="33" borderId="84" xfId="0" applyFont="1" applyFill="1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182" fontId="2" fillId="33" borderId="10" xfId="0" applyNumberFormat="1" applyFont="1" applyFill="1" applyBorder="1" applyAlignment="1">
      <alignment horizontal="center" vertical="center" wrapText="1"/>
    </xf>
    <xf numFmtId="182" fontId="2" fillId="33" borderId="23" xfId="0" applyNumberFormat="1" applyFont="1" applyFill="1" applyBorder="1" applyAlignment="1" applyProtection="1">
      <alignment horizontal="center" vertical="center"/>
      <protection/>
    </xf>
    <xf numFmtId="49" fontId="6" fillId="33" borderId="59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>
      <alignment horizontal="center" vertical="center" wrapText="1"/>
    </xf>
    <xf numFmtId="49" fontId="2" fillId="33" borderId="71" xfId="0" applyNumberFormat="1" applyFont="1" applyFill="1" applyBorder="1" applyAlignment="1">
      <alignment horizontal="center" vertical="center" wrapText="1"/>
    </xf>
    <xf numFmtId="49" fontId="2" fillId="33" borderId="72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" fontId="2" fillId="33" borderId="22" xfId="0" applyNumberFormat="1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 wrapText="1"/>
    </xf>
    <xf numFmtId="1" fontId="6" fillId="33" borderId="22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1" fontId="6" fillId="33" borderId="59" xfId="0" applyNumberFormat="1" applyFont="1" applyFill="1" applyBorder="1" applyAlignment="1">
      <alignment horizontal="center" vertical="center" wrapText="1"/>
    </xf>
    <xf numFmtId="180" fontId="23" fillId="33" borderId="0" xfId="0" applyNumberFormat="1" applyFont="1" applyFill="1" applyBorder="1" applyAlignment="1" applyProtection="1">
      <alignment horizontal="left" vertical="center" wrapText="1"/>
      <protection/>
    </xf>
    <xf numFmtId="180" fontId="23" fillId="33" borderId="0" xfId="0" applyNumberFormat="1" applyFont="1" applyFill="1" applyBorder="1" applyAlignment="1" applyProtection="1">
      <alignment vertical="center"/>
      <protection/>
    </xf>
    <xf numFmtId="0" fontId="6" fillId="33" borderId="70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183" fontId="2" fillId="33" borderId="63" xfId="0" applyNumberFormat="1" applyFont="1" applyFill="1" applyBorder="1" applyAlignment="1" applyProtection="1">
      <alignment horizontal="center" vertical="center"/>
      <protection/>
    </xf>
    <xf numFmtId="1" fontId="2" fillId="33" borderId="55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 applyProtection="1">
      <alignment horizontal="center" vertical="center"/>
      <protection/>
    </xf>
    <xf numFmtId="180" fontId="6" fillId="33" borderId="10" xfId="0" applyNumberFormat="1" applyFont="1" applyFill="1" applyBorder="1" applyAlignment="1" applyProtection="1">
      <alignment vertical="center"/>
      <protection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>
      <alignment horizontal="center" vertical="center" wrapText="1"/>
    </xf>
    <xf numFmtId="49" fontId="2" fillId="33" borderId="53" xfId="0" applyNumberFormat="1" applyFont="1" applyFill="1" applyBorder="1" applyAlignment="1">
      <alignment horizontal="center" vertical="center" wrapText="1"/>
    </xf>
    <xf numFmtId="49" fontId="2" fillId="33" borderId="54" xfId="0" applyNumberFormat="1" applyFont="1" applyFill="1" applyBorder="1" applyAlignment="1">
      <alignment horizontal="center" vertical="center" wrapText="1"/>
    </xf>
    <xf numFmtId="0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2" fontId="6" fillId="33" borderId="46" xfId="0" applyNumberFormat="1" applyFont="1" applyFill="1" applyBorder="1" applyAlignment="1" applyProtection="1">
      <alignment horizontal="center" vertical="center"/>
      <protection/>
    </xf>
    <xf numFmtId="182" fontId="2" fillId="33" borderId="13" xfId="0" applyNumberFormat="1" applyFont="1" applyFill="1" applyBorder="1" applyAlignment="1" applyProtection="1">
      <alignment horizontal="center" vertical="center"/>
      <protection/>
    </xf>
    <xf numFmtId="182" fontId="2" fillId="33" borderId="15" xfId="0" applyNumberFormat="1" applyFont="1" applyFill="1" applyBorder="1" applyAlignment="1" applyProtection="1">
      <alignment horizontal="center" vertical="center"/>
      <protection/>
    </xf>
    <xf numFmtId="182" fontId="6" fillId="33" borderId="36" xfId="0" applyNumberFormat="1" applyFont="1" applyFill="1" applyBorder="1" applyAlignment="1" applyProtection="1">
      <alignment horizontal="center" vertical="center"/>
      <protection/>
    </xf>
    <xf numFmtId="182" fontId="6" fillId="33" borderId="24" xfId="0" applyNumberFormat="1" applyFont="1" applyFill="1" applyBorder="1" applyAlignment="1" applyProtection="1">
      <alignment horizontal="center" vertical="center"/>
      <protection/>
    </xf>
    <xf numFmtId="182" fontId="2" fillId="33" borderId="26" xfId="0" applyNumberFormat="1" applyFont="1" applyFill="1" applyBorder="1" applyAlignment="1" applyProtection="1">
      <alignment horizontal="center" vertical="center"/>
      <protection/>
    </xf>
    <xf numFmtId="49" fontId="6" fillId="33" borderId="44" xfId="0" applyNumberFormat="1" applyFont="1" applyFill="1" applyBorder="1" applyAlignment="1">
      <alignment vertical="center" wrapText="1"/>
    </xf>
    <xf numFmtId="0" fontId="6" fillId="33" borderId="34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182" fontId="2" fillId="33" borderId="42" xfId="0" applyNumberFormat="1" applyFont="1" applyFill="1" applyBorder="1" applyAlignment="1" applyProtection="1">
      <alignment horizontal="center" vertical="center"/>
      <protection/>
    </xf>
    <xf numFmtId="180" fontId="2" fillId="33" borderId="25" xfId="0" applyNumberFormat="1" applyFont="1" applyFill="1" applyBorder="1" applyAlignment="1" applyProtection="1">
      <alignment horizontal="center" vertical="center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0" fontId="6" fillId="33" borderId="53" xfId="0" applyNumberFormat="1" applyFont="1" applyFill="1" applyBorder="1" applyAlignment="1" applyProtection="1">
      <alignment horizontal="center" vertical="center"/>
      <protection/>
    </xf>
    <xf numFmtId="0" fontId="6" fillId="33" borderId="54" xfId="0" applyNumberFormat="1" applyFont="1" applyFill="1" applyBorder="1" applyAlignment="1" applyProtection="1">
      <alignment horizontal="center" vertical="center"/>
      <protection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52" xfId="0" applyNumberFormat="1" applyFont="1" applyFill="1" applyBorder="1" applyAlignment="1" applyProtection="1">
      <alignment horizontal="center" vertical="center"/>
      <protection/>
    </xf>
    <xf numFmtId="189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 applyProtection="1">
      <alignment vertical="center"/>
      <protection/>
    </xf>
    <xf numFmtId="49" fontId="2" fillId="33" borderId="11" xfId="0" applyNumberFormat="1" applyFont="1" applyFill="1" applyBorder="1" applyAlignment="1">
      <alignment horizontal="center" vertical="center" wrapText="1"/>
    </xf>
    <xf numFmtId="189" fontId="6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49" fontId="5" fillId="33" borderId="16" xfId="0" applyNumberFormat="1" applyFont="1" applyFill="1" applyBorder="1" applyAlignment="1" applyProtection="1">
      <alignment horizontal="center" vertical="center" wrapText="1"/>
      <protection/>
    </xf>
    <xf numFmtId="180" fontId="2" fillId="33" borderId="16" xfId="0" applyNumberFormat="1" applyFont="1" applyFill="1" applyBorder="1" applyAlignment="1" applyProtection="1">
      <alignment horizontal="center" vertical="center"/>
      <protection/>
    </xf>
    <xf numFmtId="180" fontId="2" fillId="33" borderId="17" xfId="0" applyNumberFormat="1" applyFont="1" applyFill="1" applyBorder="1" applyAlignment="1" applyProtection="1">
      <alignment horizontal="center" vertical="center"/>
      <protection/>
    </xf>
    <xf numFmtId="0" fontId="6" fillId="33" borderId="38" xfId="0" applyFont="1" applyFill="1" applyBorder="1" applyAlignment="1">
      <alignment horizontal="center" vertical="center" wrapText="1"/>
    </xf>
    <xf numFmtId="1" fontId="2" fillId="33" borderId="30" xfId="0" applyNumberFormat="1" applyFont="1" applyFill="1" applyBorder="1" applyAlignment="1" applyProtection="1">
      <alignment horizontal="center" vertical="center"/>
      <protection/>
    </xf>
    <xf numFmtId="1" fontId="2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32" xfId="0" applyNumberFormat="1" applyFont="1" applyFill="1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 wrapText="1"/>
    </xf>
    <xf numFmtId="1" fontId="2" fillId="33" borderId="53" xfId="0" applyNumberFormat="1" applyFont="1" applyFill="1" applyBorder="1" applyAlignment="1" applyProtection="1">
      <alignment horizontal="center" vertical="center"/>
      <protection/>
    </xf>
    <xf numFmtId="1" fontId="2" fillId="33" borderId="55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left" vertical="center" wrapText="1"/>
    </xf>
    <xf numFmtId="0" fontId="6" fillId="33" borderId="42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1" fontId="6" fillId="33" borderId="58" xfId="0" applyNumberFormat="1" applyFont="1" applyFill="1" applyBorder="1" applyAlignment="1" applyProtection="1">
      <alignment horizontal="center" vertical="center"/>
      <protection/>
    </xf>
    <xf numFmtId="49" fontId="6" fillId="33" borderId="26" xfId="0" applyNumberFormat="1" applyFont="1" applyFill="1" applyBorder="1" applyAlignment="1">
      <alignment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1" fontId="2" fillId="33" borderId="62" xfId="0" applyNumberFormat="1" applyFont="1" applyFill="1" applyBorder="1" applyAlignment="1" applyProtection="1">
      <alignment horizontal="center" vertical="center"/>
      <protection/>
    </xf>
    <xf numFmtId="1" fontId="2" fillId="33" borderId="43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" fontId="6" fillId="33" borderId="65" xfId="0" applyNumberFormat="1" applyFont="1" applyFill="1" applyBorder="1" applyAlignment="1" applyProtection="1">
      <alignment horizontal="center" vertical="center"/>
      <protection/>
    </xf>
    <xf numFmtId="1" fontId="6" fillId="33" borderId="16" xfId="0" applyNumberFormat="1" applyFont="1" applyFill="1" applyBorder="1" applyAlignment="1" applyProtection="1">
      <alignment horizontal="center" vertical="center"/>
      <protection/>
    </xf>
    <xf numFmtId="1" fontId="6" fillId="33" borderId="17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63" xfId="0" applyNumberFormat="1" applyFont="1" applyFill="1" applyBorder="1" applyAlignment="1">
      <alignment horizontal="left" vertical="center" wrapText="1"/>
    </xf>
    <xf numFmtId="1" fontId="6" fillId="33" borderId="35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 applyProtection="1">
      <alignment horizontal="center" vertical="center"/>
      <protection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left" vertical="center" wrapText="1"/>
    </xf>
    <xf numFmtId="1" fontId="2" fillId="33" borderId="40" xfId="0" applyNumberFormat="1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83" fontId="6" fillId="33" borderId="10" xfId="0" applyNumberFormat="1" applyFont="1" applyFill="1" applyBorder="1" applyAlignment="1" applyProtection="1">
      <alignment horizontal="center" vertical="center"/>
      <protection/>
    </xf>
    <xf numFmtId="1" fontId="6" fillId="33" borderId="11" xfId="0" applyNumberFormat="1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183" fontId="6" fillId="33" borderId="41" xfId="0" applyNumberFormat="1" applyFont="1" applyFill="1" applyBorder="1" applyAlignment="1" applyProtection="1">
      <alignment horizontal="center" vertical="center"/>
      <protection/>
    </xf>
    <xf numFmtId="0" fontId="6" fillId="33" borderId="14" xfId="0" applyNumberFormat="1" applyFont="1" applyFill="1" applyBorder="1" applyAlignment="1" applyProtection="1">
      <alignment vertical="center"/>
      <protection/>
    </xf>
    <xf numFmtId="0" fontId="6" fillId="33" borderId="65" xfId="0" applyNumberFormat="1" applyFont="1" applyFill="1" applyBorder="1" applyAlignment="1" applyProtection="1">
      <alignment horizontal="center" vertical="center"/>
      <protection/>
    </xf>
    <xf numFmtId="49" fontId="6" fillId="33" borderId="70" xfId="0" applyNumberFormat="1" applyFont="1" applyFill="1" applyBorder="1" applyAlignment="1">
      <alignment horizontal="center" vertical="center" wrapText="1"/>
    </xf>
    <xf numFmtId="182" fontId="6" fillId="33" borderId="70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49" fontId="6" fillId="33" borderId="69" xfId="0" applyNumberFormat="1" applyFont="1" applyFill="1" applyBorder="1" applyAlignment="1">
      <alignment vertical="center" wrapText="1"/>
    </xf>
    <xf numFmtId="49" fontId="6" fillId="33" borderId="80" xfId="0" applyNumberFormat="1" applyFont="1" applyFill="1" applyBorder="1" applyAlignment="1">
      <alignment horizontal="center" vertical="center"/>
    </xf>
    <xf numFmtId="49" fontId="6" fillId="33" borderId="67" xfId="0" applyNumberFormat="1" applyFont="1" applyFill="1" applyBorder="1" applyAlignment="1">
      <alignment horizontal="center" vertical="center"/>
    </xf>
    <xf numFmtId="49" fontId="6" fillId="33" borderId="68" xfId="0" applyNumberFormat="1" applyFont="1" applyFill="1" applyBorder="1" applyAlignment="1">
      <alignment horizontal="center" vertical="center"/>
    </xf>
    <xf numFmtId="183" fontId="6" fillId="33" borderId="23" xfId="0" applyNumberFormat="1" applyFont="1" applyFill="1" applyBorder="1" applyAlignment="1" applyProtection="1">
      <alignment horizontal="center" vertical="center"/>
      <protection/>
    </xf>
    <xf numFmtId="0" fontId="6" fillId="33" borderId="80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6" fillId="33" borderId="67" xfId="0" applyNumberFormat="1" applyFont="1" applyFill="1" applyBorder="1" applyAlignment="1">
      <alignment horizontal="center" vertical="center" wrapText="1"/>
    </xf>
    <xf numFmtId="1" fontId="6" fillId="33" borderId="68" xfId="0" applyNumberFormat="1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left" vertical="center" wrapText="1"/>
    </xf>
    <xf numFmtId="49" fontId="6" fillId="33" borderId="46" xfId="0" applyNumberFormat="1" applyFont="1" applyFill="1" applyBorder="1" applyAlignment="1">
      <alignment horizontal="left" vertical="center" wrapText="1"/>
    </xf>
    <xf numFmtId="0" fontId="6" fillId="33" borderId="67" xfId="0" applyNumberFormat="1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 wrapText="1"/>
    </xf>
    <xf numFmtId="182" fontId="6" fillId="33" borderId="14" xfId="0" applyNumberFormat="1" applyFont="1" applyFill="1" applyBorder="1" applyAlignment="1" applyProtection="1">
      <alignment horizontal="center" vertical="center"/>
      <protection/>
    </xf>
    <xf numFmtId="189" fontId="6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NumberFormat="1" applyFont="1" applyFill="1" applyBorder="1" applyAlignment="1">
      <alignment horizontal="center" vertical="center" wrapText="1"/>
    </xf>
    <xf numFmtId="49" fontId="2" fillId="33" borderId="55" xfId="0" applyNumberFormat="1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189" fontId="2" fillId="33" borderId="41" xfId="0" applyNumberFormat="1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>
      <alignment horizontal="center" vertical="center" wrapText="1"/>
    </xf>
    <xf numFmtId="0" fontId="6" fillId="33" borderId="34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180" fontId="6" fillId="33" borderId="17" xfId="0" applyNumberFormat="1" applyFont="1" applyFill="1" applyBorder="1" applyAlignment="1" applyProtection="1">
      <alignment vertical="center"/>
      <protection/>
    </xf>
    <xf numFmtId="182" fontId="6" fillId="33" borderId="44" xfId="0" applyNumberFormat="1" applyFont="1" applyFill="1" applyBorder="1" applyAlignment="1" applyProtection="1">
      <alignment horizontal="center" vertical="center"/>
      <protection/>
    </xf>
    <xf numFmtId="0" fontId="6" fillId="33" borderId="16" xfId="0" applyNumberFormat="1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left" vertical="center" wrapText="1"/>
    </xf>
    <xf numFmtId="0" fontId="2" fillId="33" borderId="47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 vertical="center"/>
    </xf>
    <xf numFmtId="180" fontId="2" fillId="33" borderId="32" xfId="0" applyNumberFormat="1" applyFont="1" applyFill="1" applyBorder="1" applyAlignment="1" applyProtection="1">
      <alignment vertical="center"/>
      <protection/>
    </xf>
    <xf numFmtId="188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47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70" xfId="0" applyNumberFormat="1" applyFont="1" applyFill="1" applyBorder="1" applyAlignment="1">
      <alignment horizontal="center" vertical="center"/>
    </xf>
    <xf numFmtId="49" fontId="2" fillId="33" borderId="70" xfId="0" applyNumberFormat="1" applyFont="1" applyFill="1" applyBorder="1" applyAlignment="1">
      <alignment horizontal="center" vertical="center"/>
    </xf>
    <xf numFmtId="180" fontId="2" fillId="33" borderId="77" xfId="0" applyNumberFormat="1" applyFont="1" applyFill="1" applyBorder="1" applyAlignment="1" applyProtection="1">
      <alignment vertical="center"/>
      <protection/>
    </xf>
    <xf numFmtId="188" fontId="6" fillId="33" borderId="36" xfId="0" applyNumberFormat="1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1" fontId="2" fillId="33" borderId="70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183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2" fillId="33" borderId="57" xfId="0" applyNumberFormat="1" applyFont="1" applyFill="1" applyBorder="1" applyAlignment="1">
      <alignment horizontal="center" vertical="center" wrapText="1"/>
    </xf>
    <xf numFmtId="183" fontId="2" fillId="33" borderId="36" xfId="0" applyNumberFormat="1" applyFont="1" applyFill="1" applyBorder="1" applyAlignment="1" applyProtection="1">
      <alignment horizontal="center" vertical="center"/>
      <protection/>
    </xf>
    <xf numFmtId="188" fontId="6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56" xfId="0" applyNumberFormat="1" applyFont="1" applyFill="1" applyBorder="1" applyAlignment="1" applyProtection="1">
      <alignment horizontal="center" vertical="center"/>
      <protection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9" xfId="0" applyFont="1" applyFill="1" applyBorder="1" applyAlignment="1">
      <alignment horizontal="center" vertical="center" wrapText="1"/>
    </xf>
    <xf numFmtId="0" fontId="6" fillId="33" borderId="34" xfId="0" applyNumberFormat="1" applyFont="1" applyFill="1" applyBorder="1" applyAlignment="1" applyProtection="1">
      <alignment horizontal="center" vertical="center"/>
      <protection/>
    </xf>
    <xf numFmtId="0" fontId="6" fillId="33" borderId="16" xfId="0" applyNumberFormat="1" applyFont="1" applyFill="1" applyBorder="1" applyAlignment="1" applyProtection="1">
      <alignment horizontal="center" vertical="center"/>
      <protection/>
    </xf>
    <xf numFmtId="0" fontId="6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78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182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3" xfId="0" applyNumberFormat="1" applyFont="1" applyFill="1" applyBorder="1" applyAlignment="1">
      <alignment horizontal="center" vertical="center" wrapText="1"/>
    </xf>
    <xf numFmtId="182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183" fontId="2" fillId="33" borderId="44" xfId="0" applyNumberFormat="1" applyFont="1" applyFill="1" applyBorder="1" applyAlignment="1" applyProtection="1">
      <alignment horizontal="center" vertical="center"/>
      <protection/>
    </xf>
    <xf numFmtId="189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>
      <alignment horizontal="center" vertical="center" wrapText="1"/>
    </xf>
    <xf numFmtId="0" fontId="6" fillId="33" borderId="29" xfId="0" applyNumberFormat="1" applyFont="1" applyFill="1" applyBorder="1" applyAlignment="1" applyProtection="1">
      <alignment vertical="center"/>
      <protection/>
    </xf>
    <xf numFmtId="0" fontId="6" fillId="33" borderId="45" xfId="0" applyNumberFormat="1" applyFont="1" applyFill="1" applyBorder="1" applyAlignment="1" applyProtection="1">
      <alignment horizontal="center" vertical="center"/>
      <protection/>
    </xf>
    <xf numFmtId="182" fontId="2" fillId="33" borderId="46" xfId="0" applyNumberFormat="1" applyFont="1" applyFill="1" applyBorder="1" applyAlignment="1">
      <alignment horizontal="center" vertical="center"/>
    </xf>
    <xf numFmtId="0" fontId="2" fillId="33" borderId="34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180" fontId="6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" fontId="6" fillId="33" borderId="17" xfId="0" applyNumberFormat="1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182" fontId="2" fillId="33" borderId="78" xfId="0" applyNumberFormat="1" applyFont="1" applyFill="1" applyBorder="1" applyAlignment="1" applyProtection="1">
      <alignment horizontal="center" vertical="center"/>
      <protection/>
    </xf>
    <xf numFmtId="18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left" vertical="center" wrapText="1"/>
    </xf>
    <xf numFmtId="49" fontId="2" fillId="33" borderId="28" xfId="0" applyNumberFormat="1" applyFont="1" applyFill="1" applyBorder="1" applyAlignment="1">
      <alignment horizontal="center" vertical="center"/>
    </xf>
    <xf numFmtId="182" fontId="2" fillId="33" borderId="28" xfId="0" applyNumberFormat="1" applyFont="1" applyFill="1" applyBorder="1" applyAlignment="1" applyProtection="1">
      <alignment horizontal="center" vertical="center"/>
      <protection/>
    </xf>
    <xf numFmtId="180" fontId="2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44" xfId="0" applyFont="1" applyFill="1" applyBorder="1" applyAlignment="1">
      <alignment horizontal="center" vertical="center" wrapText="1"/>
    </xf>
    <xf numFmtId="49" fontId="6" fillId="33" borderId="44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182" fontId="2" fillId="33" borderId="44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left" vertical="center" wrapText="1"/>
    </xf>
    <xf numFmtId="0" fontId="2" fillId="33" borderId="41" xfId="0" applyNumberFormat="1" applyFont="1" applyFill="1" applyBorder="1" applyAlignment="1">
      <alignment horizontal="center" vertical="center"/>
    </xf>
    <xf numFmtId="182" fontId="2" fillId="33" borderId="41" xfId="0" applyNumberFormat="1" applyFont="1" applyFill="1" applyBorder="1" applyAlignment="1" applyProtection="1">
      <alignment horizontal="center" vertical="center"/>
      <protection/>
    </xf>
    <xf numFmtId="180" fontId="2" fillId="33" borderId="41" xfId="0" applyNumberFormat="1" applyFont="1" applyFill="1" applyBorder="1" applyAlignment="1" applyProtection="1">
      <alignment horizontal="center" vertical="center"/>
      <protection/>
    </xf>
    <xf numFmtId="1" fontId="2" fillId="33" borderId="4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82" fontId="2" fillId="33" borderId="10" xfId="0" applyNumberFormat="1" applyFont="1" applyFill="1" applyBorder="1" applyAlignment="1" applyProtection="1">
      <alignment horizontal="center" vertical="center"/>
      <protection/>
    </xf>
    <xf numFmtId="180" fontId="2" fillId="33" borderId="10" xfId="0" applyNumberFormat="1" applyFont="1" applyFill="1" applyBorder="1" applyAlignment="1" applyProtection="1">
      <alignment horizontal="center" vertical="center"/>
      <protection/>
    </xf>
    <xf numFmtId="1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7" xfId="0" applyFont="1" applyFill="1" applyBorder="1" applyAlignment="1">
      <alignment horizontal="center" vertical="center" wrapText="1"/>
    </xf>
    <xf numFmtId="1" fontId="2" fillId="33" borderId="67" xfId="0" applyNumberFormat="1" applyFont="1" applyFill="1" applyBorder="1" applyAlignment="1">
      <alignment horizontal="center" vertical="center" wrapText="1"/>
    </xf>
    <xf numFmtId="180" fontId="2" fillId="33" borderId="17" xfId="0" applyNumberFormat="1" applyFont="1" applyFill="1" applyBorder="1" applyAlignment="1" applyProtection="1">
      <alignment vertical="center"/>
      <protection/>
    </xf>
    <xf numFmtId="0" fontId="2" fillId="33" borderId="64" xfId="0" applyNumberFormat="1" applyFont="1" applyFill="1" applyBorder="1" applyAlignment="1">
      <alignment horizontal="center" vertical="center"/>
    </xf>
    <xf numFmtId="180" fontId="2" fillId="33" borderId="73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1" fontId="6" fillId="33" borderId="16" xfId="0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1" fontId="6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>
      <alignment horizontal="center" vertical="center" wrapText="1"/>
    </xf>
    <xf numFmtId="1" fontId="6" fillId="33" borderId="28" xfId="0" applyNumberFormat="1" applyFont="1" applyFill="1" applyBorder="1" applyAlignment="1">
      <alignment horizontal="center" vertical="center" wrapText="1"/>
    </xf>
    <xf numFmtId="1" fontId="6" fillId="33" borderId="57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left" vertical="center" wrapText="1"/>
    </xf>
    <xf numFmtId="0" fontId="7" fillId="33" borderId="16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182" fontId="7" fillId="33" borderId="16" xfId="0" applyNumberFormat="1" applyFont="1" applyFill="1" applyBorder="1" applyAlignment="1" applyProtection="1">
      <alignment horizontal="center" vertical="center"/>
      <protection/>
    </xf>
    <xf numFmtId="18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 applyProtection="1">
      <alignment horizontal="center" vertical="center"/>
      <protection/>
    </xf>
    <xf numFmtId="1" fontId="7" fillId="33" borderId="16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/>
    </xf>
    <xf numFmtId="49" fontId="2" fillId="33" borderId="41" xfId="0" applyNumberFormat="1" applyFont="1" applyFill="1" applyBorder="1" applyAlignment="1">
      <alignment horizontal="center" vertical="center"/>
    </xf>
    <xf numFmtId="182" fontId="2" fillId="33" borderId="41" xfId="0" applyNumberFormat="1" applyFont="1" applyFill="1" applyBorder="1" applyAlignment="1" applyProtection="1">
      <alignment horizontal="center" vertical="center"/>
      <protection/>
    </xf>
    <xf numFmtId="1" fontId="6" fillId="33" borderId="4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182" fontId="2" fillId="33" borderId="78" xfId="0" applyNumberFormat="1" applyFont="1" applyFill="1" applyBorder="1" applyAlignment="1" applyProtection="1">
      <alignment horizontal="center" vertical="center"/>
      <protection/>
    </xf>
    <xf numFmtId="1" fontId="2" fillId="33" borderId="43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left" vertical="center" wrapText="1"/>
    </xf>
    <xf numFmtId="182" fontId="6" fillId="33" borderId="16" xfId="0" applyNumberFormat="1" applyFont="1" applyFill="1" applyBorder="1" applyAlignment="1" applyProtection="1">
      <alignment horizontal="center" vertical="center"/>
      <protection/>
    </xf>
    <xf numFmtId="180" fontId="6" fillId="33" borderId="16" xfId="0" applyNumberFormat="1" applyFont="1" applyFill="1" applyBorder="1" applyAlignment="1" applyProtection="1">
      <alignment horizontal="center" vertical="center"/>
      <protection/>
    </xf>
    <xf numFmtId="0" fontId="6" fillId="33" borderId="63" xfId="0" applyFont="1" applyFill="1" applyBorder="1" applyAlignment="1">
      <alignment horizontal="center" vertical="center" wrapText="1"/>
    </xf>
    <xf numFmtId="1" fontId="2" fillId="33" borderId="25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>
      <alignment horizontal="center" vertical="center" wrapText="1"/>
    </xf>
    <xf numFmtId="49" fontId="7" fillId="33" borderId="58" xfId="0" applyNumberFormat="1" applyFont="1" applyFill="1" applyBorder="1" applyAlignment="1">
      <alignment horizontal="left" vertical="center" wrapText="1"/>
    </xf>
    <xf numFmtId="188" fontId="6" fillId="33" borderId="10" xfId="0" applyNumberFormat="1" applyFont="1" applyFill="1" applyBorder="1" applyAlignment="1" applyProtection="1">
      <alignment horizontal="center" vertical="center"/>
      <protection/>
    </xf>
    <xf numFmtId="180" fontId="6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2" fillId="33" borderId="43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43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82" fontId="6" fillId="33" borderId="10" xfId="0" applyNumberFormat="1" applyFont="1" applyFill="1" applyBorder="1" applyAlignment="1" applyProtection="1">
      <alignment horizontal="center" vertical="center"/>
      <protection/>
    </xf>
    <xf numFmtId="180" fontId="6" fillId="33" borderId="10" xfId="0" applyNumberFormat="1" applyFont="1" applyFill="1" applyBorder="1" applyAlignment="1" applyProtection="1">
      <alignment horizontal="center" vertical="center"/>
      <protection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49" fontId="6" fillId="33" borderId="46" xfId="0" applyNumberFormat="1" applyFont="1" applyFill="1" applyBorder="1" applyAlignment="1">
      <alignment horizontal="left" vertical="center" wrapText="1"/>
    </xf>
    <xf numFmtId="0" fontId="6" fillId="33" borderId="60" xfId="0" applyNumberFormat="1" applyFont="1" applyFill="1" applyBorder="1" applyAlignment="1">
      <alignment horizontal="center" vertical="center"/>
    </xf>
    <xf numFmtId="49" fontId="6" fillId="33" borderId="60" xfId="0" applyNumberFormat="1" applyFont="1" applyFill="1" applyBorder="1" applyAlignment="1">
      <alignment horizontal="center" vertical="center"/>
    </xf>
    <xf numFmtId="180" fontId="6" fillId="33" borderId="61" xfId="0" applyNumberFormat="1" applyFont="1" applyFill="1" applyBorder="1" applyAlignment="1" applyProtection="1">
      <alignment horizontal="center" vertical="center"/>
      <protection/>
    </xf>
    <xf numFmtId="180" fontId="6" fillId="33" borderId="29" xfId="0" applyNumberFormat="1" applyFont="1" applyFill="1" applyBorder="1" applyAlignment="1" applyProtection="1">
      <alignment vertical="center"/>
      <protection/>
    </xf>
    <xf numFmtId="0" fontId="6" fillId="33" borderId="60" xfId="0" applyFont="1" applyFill="1" applyBorder="1" applyAlignment="1">
      <alignment horizontal="center" vertical="center" wrapText="1"/>
    </xf>
    <xf numFmtId="1" fontId="6" fillId="33" borderId="72" xfId="0" applyNumberFormat="1" applyFont="1" applyFill="1" applyBorder="1" applyAlignment="1">
      <alignment horizontal="center" vertical="center" wrapText="1"/>
    </xf>
    <xf numFmtId="1" fontId="6" fillId="33" borderId="45" xfId="0" applyNumberFormat="1" applyFont="1" applyFill="1" applyBorder="1" applyAlignment="1">
      <alignment horizontal="center" vertical="center" wrapText="1"/>
    </xf>
    <xf numFmtId="182" fontId="2" fillId="33" borderId="43" xfId="0" applyNumberFormat="1" applyFont="1" applyFill="1" applyBorder="1" applyAlignment="1" applyProtection="1">
      <alignment horizontal="center" vertical="center"/>
      <protection/>
    </xf>
    <xf numFmtId="180" fontId="2" fillId="33" borderId="43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34" xfId="0" applyNumberFormat="1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wrapText="1"/>
    </xf>
    <xf numFmtId="0" fontId="2" fillId="33" borderId="40" xfId="0" applyNumberFormat="1" applyFont="1" applyFill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horizontal="center" vertical="center" wrapText="1"/>
    </xf>
    <xf numFmtId="183" fontId="6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>
      <alignment horizontal="center" vertical="center" wrapText="1"/>
    </xf>
    <xf numFmtId="49" fontId="2" fillId="33" borderId="56" xfId="0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82" fontId="6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33" borderId="63" xfId="0" applyFont="1" applyFill="1" applyBorder="1" applyAlignment="1">
      <alignment horizontal="center" vertical="center" wrapText="1"/>
    </xf>
    <xf numFmtId="49" fontId="6" fillId="33" borderId="63" xfId="0" applyNumberFormat="1" applyFont="1" applyFill="1" applyBorder="1" applyAlignment="1">
      <alignment vertical="center" wrapText="1"/>
    </xf>
    <xf numFmtId="0" fontId="2" fillId="33" borderId="64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180" fontId="2" fillId="33" borderId="55" xfId="0" applyNumberFormat="1" applyFont="1" applyFill="1" applyBorder="1" applyAlignment="1" applyProtection="1">
      <alignment vertical="center"/>
      <protection/>
    </xf>
    <xf numFmtId="183" fontId="6" fillId="33" borderId="63" xfId="0" applyNumberFormat="1" applyFont="1" applyFill="1" applyBorder="1" applyAlignment="1" applyProtection="1">
      <alignment horizontal="center" vertical="center"/>
      <protection/>
    </xf>
    <xf numFmtId="180" fontId="6" fillId="33" borderId="73" xfId="0" applyNumberFormat="1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left" vertical="center" wrapText="1"/>
    </xf>
    <xf numFmtId="0" fontId="6" fillId="33" borderId="40" xfId="0" applyNumberFormat="1" applyFont="1" applyFill="1" applyBorder="1" applyAlignment="1">
      <alignment horizontal="center" vertical="center"/>
    </xf>
    <xf numFmtId="49" fontId="6" fillId="33" borderId="37" xfId="0" applyNumberFormat="1" applyFont="1" applyFill="1" applyBorder="1" applyAlignment="1">
      <alignment horizontal="center" vertical="center"/>
    </xf>
    <xf numFmtId="1" fontId="6" fillId="33" borderId="25" xfId="0" applyNumberFormat="1" applyFont="1" applyFill="1" applyBorder="1" applyAlignment="1">
      <alignment horizontal="center" vertical="center" wrapText="1"/>
    </xf>
    <xf numFmtId="1" fontId="6" fillId="33" borderId="37" xfId="0" applyNumberFormat="1" applyFont="1" applyFill="1" applyBorder="1" applyAlignment="1">
      <alignment horizontal="center" vertical="center" wrapText="1"/>
    </xf>
    <xf numFmtId="0" fontId="2" fillId="33" borderId="64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182" fontId="2" fillId="33" borderId="63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41" xfId="0" applyNumberFormat="1" applyFont="1" applyFill="1" applyBorder="1" applyAlignment="1" applyProtection="1">
      <alignment horizontal="center" vertical="center"/>
      <protection/>
    </xf>
    <xf numFmtId="1" fontId="2" fillId="33" borderId="41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 applyProtection="1">
      <alignment horizontal="center" vertical="center"/>
      <protection/>
    </xf>
    <xf numFmtId="0" fontId="6" fillId="33" borderId="62" xfId="0" applyNumberFormat="1" applyFont="1" applyFill="1" applyBorder="1" applyAlignment="1" applyProtection="1">
      <alignment horizontal="center" vertical="center"/>
      <protection/>
    </xf>
    <xf numFmtId="0" fontId="22" fillId="33" borderId="47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33" borderId="32" xfId="0" applyFont="1" applyFill="1" applyBorder="1" applyAlignment="1">
      <alignment horizontal="center" vertical="center" wrapText="1"/>
    </xf>
    <xf numFmtId="182" fontId="2" fillId="33" borderId="69" xfId="0" applyNumberFormat="1" applyFont="1" applyFill="1" applyBorder="1" applyAlignment="1">
      <alignment horizontal="center" vertical="center" wrapText="1"/>
    </xf>
    <xf numFmtId="1" fontId="2" fillId="33" borderId="69" xfId="0" applyNumberFormat="1" applyFont="1" applyFill="1" applyBorder="1" applyAlignment="1">
      <alignment horizontal="center" vertical="center" wrapText="1"/>
    </xf>
    <xf numFmtId="0" fontId="6" fillId="33" borderId="40" xfId="0" applyNumberFormat="1" applyFont="1" applyFill="1" applyBorder="1" applyAlignment="1" applyProtection="1">
      <alignment horizontal="center" vertical="center"/>
      <protection/>
    </xf>
    <xf numFmtId="0" fontId="14" fillId="33" borderId="38" xfId="0" applyNumberFormat="1" applyFont="1" applyFill="1" applyBorder="1" applyAlignment="1" applyProtection="1">
      <alignment horizontal="center" vertical="center"/>
      <protection/>
    </xf>
    <xf numFmtId="0" fontId="14" fillId="33" borderId="33" xfId="0" applyNumberFormat="1" applyFont="1" applyFill="1" applyBorder="1" applyAlignment="1" applyProtection="1">
      <alignment horizontal="left" vertical="center"/>
      <protection/>
    </xf>
    <xf numFmtId="182" fontId="2" fillId="33" borderId="44" xfId="0" applyNumberFormat="1" applyFont="1" applyFill="1" applyBorder="1" applyAlignment="1">
      <alignment horizontal="center" vertical="center" wrapText="1"/>
    </xf>
    <xf numFmtId="0" fontId="14" fillId="33" borderId="48" xfId="0" applyNumberFormat="1" applyFont="1" applyFill="1" applyBorder="1" applyAlignment="1" applyProtection="1">
      <alignment horizontal="center" vertical="center"/>
      <protection/>
    </xf>
    <xf numFmtId="0" fontId="14" fillId="33" borderId="36" xfId="0" applyNumberFormat="1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74" xfId="0" applyNumberFormat="1" applyFont="1" applyFill="1" applyBorder="1" applyAlignment="1">
      <alignment horizontal="left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75" xfId="0" applyNumberFormat="1" applyFont="1" applyFill="1" applyBorder="1" applyAlignment="1">
      <alignment horizontal="left" vertical="center" wrapText="1"/>
    </xf>
    <xf numFmtId="0" fontId="6" fillId="33" borderId="49" xfId="0" applyNumberFormat="1" applyFont="1" applyFill="1" applyBorder="1" applyAlignment="1" applyProtection="1">
      <alignment horizontal="center" vertical="center"/>
      <protection/>
    </xf>
    <xf numFmtId="0" fontId="2" fillId="33" borderId="76" xfId="0" applyNumberFormat="1" applyFont="1" applyFill="1" applyBorder="1" applyAlignment="1">
      <alignment horizontal="left" vertical="center" wrapText="1"/>
    </xf>
    <xf numFmtId="0" fontId="2" fillId="33" borderId="49" xfId="0" applyNumberFormat="1" applyFont="1" applyFill="1" applyBorder="1" applyAlignment="1">
      <alignment horizontal="center" vertical="center" wrapText="1"/>
    </xf>
    <xf numFmtId="0" fontId="2" fillId="33" borderId="70" xfId="0" applyNumberFormat="1" applyFont="1" applyFill="1" applyBorder="1" applyAlignment="1">
      <alignment horizontal="center" vertical="center" wrapText="1"/>
    </xf>
    <xf numFmtId="0" fontId="2" fillId="33" borderId="77" xfId="0" applyNumberFormat="1" applyFont="1" applyFill="1" applyBorder="1" applyAlignment="1">
      <alignment horizontal="center" vertical="center" wrapText="1"/>
    </xf>
    <xf numFmtId="182" fontId="2" fillId="33" borderId="46" xfId="0" applyNumberFormat="1" applyFont="1" applyFill="1" applyBorder="1" applyAlignment="1">
      <alignment horizontal="center" vertical="center" wrapText="1"/>
    </xf>
    <xf numFmtId="0" fontId="2" fillId="33" borderId="80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182" fontId="6" fillId="33" borderId="69" xfId="0" applyNumberFormat="1" applyFont="1" applyFill="1" applyBorder="1" applyAlignment="1">
      <alignment horizontal="center" vertical="center" wrapText="1"/>
    </xf>
    <xf numFmtId="1" fontId="6" fillId="33" borderId="69" xfId="0" applyNumberFormat="1" applyFont="1" applyFill="1" applyBorder="1" applyAlignment="1">
      <alignment horizontal="center" vertical="center" wrapText="1"/>
    </xf>
    <xf numFmtId="0" fontId="6" fillId="33" borderId="56" xfId="0" applyNumberFormat="1" applyFont="1" applyFill="1" applyBorder="1" applyAlignment="1" applyProtection="1">
      <alignment horizontal="center" vertical="center"/>
      <protection/>
    </xf>
    <xf numFmtId="0" fontId="6" fillId="33" borderId="47" xfId="0" applyNumberFormat="1" applyFont="1" applyFill="1" applyBorder="1" applyAlignment="1" applyProtection="1">
      <alignment horizontal="center" vertical="center"/>
      <protection/>
    </xf>
    <xf numFmtId="0" fontId="6" fillId="33" borderId="49" xfId="0" applyNumberFormat="1" applyFont="1" applyFill="1" applyBorder="1" applyAlignment="1" applyProtection="1">
      <alignment vertical="center"/>
      <protection/>
    </xf>
    <xf numFmtId="0" fontId="14" fillId="33" borderId="70" xfId="0" applyNumberFormat="1" applyFont="1" applyFill="1" applyBorder="1" applyAlignment="1" applyProtection="1">
      <alignment vertical="center"/>
      <protection/>
    </xf>
    <xf numFmtId="0" fontId="14" fillId="33" borderId="77" xfId="0" applyNumberFormat="1" applyFont="1" applyFill="1" applyBorder="1" applyAlignment="1" applyProtection="1">
      <alignment vertical="center"/>
      <protection/>
    </xf>
    <xf numFmtId="0" fontId="14" fillId="33" borderId="44" xfId="0" applyNumberFormat="1" applyFont="1" applyFill="1" applyBorder="1" applyAlignment="1" applyProtection="1">
      <alignment horizontal="center" vertical="center"/>
      <protection/>
    </xf>
    <xf numFmtId="0" fontId="6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180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left" vertical="center" wrapText="1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182" fontId="2" fillId="33" borderId="42" xfId="0" applyNumberFormat="1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 applyProtection="1">
      <alignment horizontal="center" vertical="center"/>
      <protection/>
    </xf>
    <xf numFmtId="0" fontId="2" fillId="33" borderId="26" xfId="0" applyNumberFormat="1" applyFont="1" applyFill="1" applyBorder="1" applyAlignment="1" applyProtection="1">
      <alignment horizontal="left" vertical="center" wrapText="1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83" fontId="2" fillId="33" borderId="28" xfId="0" applyNumberFormat="1" applyFont="1" applyFill="1" applyBorder="1" applyAlignment="1" applyProtection="1">
      <alignment horizontal="center" vertical="center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33" borderId="40" xfId="0" applyNumberFormat="1" applyFont="1" applyFill="1" applyBorder="1" applyAlignment="1" applyProtection="1">
      <alignment horizontal="center" vertical="center"/>
      <protection/>
    </xf>
    <xf numFmtId="0" fontId="6" fillId="33" borderId="46" xfId="0" applyFont="1" applyFill="1" applyBorder="1" applyAlignment="1">
      <alignment horizontal="center" vertical="center" wrapText="1"/>
    </xf>
    <xf numFmtId="0" fontId="6" fillId="33" borderId="84" xfId="0" applyFont="1" applyFill="1" applyBorder="1" applyAlignment="1">
      <alignment wrapText="1"/>
    </xf>
    <xf numFmtId="49" fontId="2" fillId="33" borderId="71" xfId="0" applyNumberFormat="1" applyFont="1" applyFill="1" applyBorder="1" applyAlignment="1">
      <alignment horizontal="center" vertical="center"/>
    </xf>
    <xf numFmtId="182" fontId="2" fillId="33" borderId="29" xfId="0" applyNumberFormat="1" applyFont="1" applyFill="1" applyBorder="1" applyAlignment="1" applyProtection="1">
      <alignment horizontal="center" vertical="center"/>
      <protection/>
    </xf>
    <xf numFmtId="0" fontId="2" fillId="33" borderId="73" xfId="0" applyNumberFormat="1" applyFont="1" applyFill="1" applyBorder="1" applyAlignment="1" applyProtection="1">
      <alignment horizontal="center" vertical="center"/>
      <protection/>
    </xf>
    <xf numFmtId="180" fontId="2" fillId="33" borderId="71" xfId="0" applyNumberFormat="1" applyFont="1" applyFill="1" applyBorder="1" applyAlignment="1" applyProtection="1">
      <alignment vertical="center"/>
      <protection/>
    </xf>
    <xf numFmtId="1" fontId="2" fillId="33" borderId="60" xfId="0" applyNumberFormat="1" applyFont="1" applyFill="1" applyBorder="1" applyAlignment="1" applyProtection="1">
      <alignment horizontal="center" vertical="center"/>
      <protection/>
    </xf>
    <xf numFmtId="0" fontId="2" fillId="33" borderId="60" xfId="0" applyFont="1" applyFill="1" applyBorder="1" applyAlignment="1">
      <alignment horizontal="center" vertical="center" wrapText="1"/>
    </xf>
    <xf numFmtId="180" fontId="2" fillId="33" borderId="60" xfId="0" applyNumberFormat="1" applyFont="1" applyFill="1" applyBorder="1" applyAlignment="1">
      <alignment horizontal="center" vertical="center" wrapText="1"/>
    </xf>
    <xf numFmtId="1" fontId="2" fillId="33" borderId="61" xfId="0" applyNumberFormat="1" applyFont="1" applyFill="1" applyBorder="1" applyAlignment="1">
      <alignment horizontal="center" vertical="center" wrapText="1"/>
    </xf>
    <xf numFmtId="16" fontId="2" fillId="33" borderId="63" xfId="0" applyNumberFormat="1" applyFont="1" applyFill="1" applyBorder="1" applyAlignment="1">
      <alignment horizontal="center" vertical="center" wrapText="1"/>
    </xf>
    <xf numFmtId="0" fontId="2" fillId="33" borderId="53" xfId="0" applyNumberFormat="1" applyFont="1" applyFill="1" applyBorder="1" applyAlignment="1">
      <alignment horizontal="center" vertical="center"/>
    </xf>
    <xf numFmtId="182" fontId="2" fillId="33" borderId="73" xfId="0" applyNumberFormat="1" applyFont="1" applyFill="1" applyBorder="1" applyAlignment="1" applyProtection="1">
      <alignment horizontal="center" vertical="center"/>
      <protection/>
    </xf>
    <xf numFmtId="180" fontId="2" fillId="33" borderId="53" xfId="0" applyNumberFormat="1" applyFont="1" applyFill="1" applyBorder="1" applyAlignment="1" applyProtection="1">
      <alignment vertical="center"/>
      <protection/>
    </xf>
    <xf numFmtId="180" fontId="2" fillId="33" borderId="41" xfId="0" applyNumberFormat="1" applyFont="1" applyFill="1" applyBorder="1" applyAlignment="1">
      <alignment horizontal="center" vertical="center" wrapText="1"/>
    </xf>
    <xf numFmtId="180" fontId="2" fillId="33" borderId="37" xfId="0" applyNumberFormat="1" applyFont="1" applyFill="1" applyBorder="1" applyAlignment="1" applyProtection="1">
      <alignment vertical="center"/>
      <protection/>
    </xf>
    <xf numFmtId="0" fontId="6" fillId="33" borderId="62" xfId="0" applyFont="1" applyFill="1" applyBorder="1" applyAlignment="1">
      <alignment wrapText="1"/>
    </xf>
    <xf numFmtId="49" fontId="2" fillId="33" borderId="25" xfId="0" applyNumberFormat="1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 wrapText="1"/>
    </xf>
    <xf numFmtId="180" fontId="2" fillId="33" borderId="27" xfId="0" applyNumberFormat="1" applyFont="1" applyFill="1" applyBorder="1" applyAlignment="1" applyProtection="1">
      <alignment vertical="center"/>
      <protection/>
    </xf>
    <xf numFmtId="180" fontId="2" fillId="33" borderId="28" xfId="0" applyNumberFormat="1" applyFont="1" applyFill="1" applyBorder="1" applyAlignment="1">
      <alignment horizontal="center" vertical="center" wrapText="1"/>
    </xf>
    <xf numFmtId="49" fontId="2" fillId="33" borderId="73" xfId="0" applyNumberFormat="1" applyFont="1" applyFill="1" applyBorder="1" applyAlignment="1">
      <alignment horizontal="left" vertical="center" wrapText="1"/>
    </xf>
    <xf numFmtId="180" fontId="2" fillId="33" borderId="28" xfId="0" applyNumberFormat="1" applyFont="1" applyFill="1" applyBorder="1" applyAlignment="1" applyProtection="1">
      <alignment vertical="center"/>
      <protection/>
    </xf>
    <xf numFmtId="49" fontId="6" fillId="33" borderId="58" xfId="0" applyNumberFormat="1" applyFont="1" applyFill="1" applyBorder="1" applyAlignment="1">
      <alignment horizontal="left" vertical="center" wrapText="1"/>
    </xf>
    <xf numFmtId="0" fontId="6" fillId="33" borderId="69" xfId="0" applyNumberFormat="1" applyFont="1" applyFill="1" applyBorder="1" applyAlignment="1" applyProtection="1">
      <alignment horizontal="center" vertical="center"/>
      <protection/>
    </xf>
    <xf numFmtId="0" fontId="6" fillId="33" borderId="21" xfId="0" applyNumberFormat="1" applyFont="1" applyFill="1" applyBorder="1" applyAlignment="1">
      <alignment horizontal="center" vertical="center"/>
    </xf>
    <xf numFmtId="0" fontId="6" fillId="33" borderId="43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182" fontId="6" fillId="33" borderId="19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180" fontId="6" fillId="33" borderId="21" xfId="0" applyNumberFormat="1" applyFont="1" applyFill="1" applyBorder="1" applyAlignment="1" applyProtection="1">
      <alignment vertical="center"/>
      <protection/>
    </xf>
    <xf numFmtId="1" fontId="6" fillId="33" borderId="43" xfId="0" applyNumberFormat="1" applyFont="1" applyFill="1" applyBorder="1" applyAlignment="1" applyProtection="1">
      <alignment horizontal="center" vertical="center"/>
      <protection/>
    </xf>
    <xf numFmtId="180" fontId="6" fillId="33" borderId="43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0" fontId="2" fillId="33" borderId="78" xfId="0" applyNumberFormat="1" applyFont="1" applyFill="1" applyBorder="1" applyAlignment="1" applyProtection="1">
      <alignment horizontal="center" vertical="center"/>
      <protection/>
    </xf>
    <xf numFmtId="0" fontId="2" fillId="33" borderId="21" xfId="0" applyNumberFormat="1" applyFont="1" applyFill="1" applyBorder="1" applyAlignment="1">
      <alignment horizontal="center" vertical="center"/>
    </xf>
    <xf numFmtId="182" fontId="2" fillId="33" borderId="19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180" fontId="6" fillId="33" borderId="71" xfId="0" applyNumberFormat="1" applyFont="1" applyFill="1" applyBorder="1" applyAlignment="1" applyProtection="1">
      <alignment vertical="center"/>
      <protection/>
    </xf>
    <xf numFmtId="1" fontId="6" fillId="33" borderId="60" xfId="0" applyNumberFormat="1" applyFont="1" applyFill="1" applyBorder="1" applyAlignment="1" applyProtection="1">
      <alignment horizontal="center" vertical="center"/>
      <protection/>
    </xf>
    <xf numFmtId="180" fontId="6" fillId="33" borderId="60" xfId="0" applyNumberFormat="1" applyFont="1" applyFill="1" applyBorder="1" applyAlignment="1">
      <alignment horizontal="center" vertical="center" wrapText="1"/>
    </xf>
    <xf numFmtId="1" fontId="6" fillId="33" borderId="61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/>
    </xf>
    <xf numFmtId="182" fontId="6" fillId="33" borderId="14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 applyProtection="1">
      <alignment horizontal="center" vertical="center"/>
      <protection/>
    </xf>
    <xf numFmtId="180" fontId="6" fillId="33" borderId="15" xfId="0" applyNumberFormat="1" applyFont="1" applyFill="1" applyBorder="1" applyAlignment="1" applyProtection="1">
      <alignment vertical="center"/>
      <protection/>
    </xf>
    <xf numFmtId="180" fontId="6" fillId="33" borderId="16" xfId="0" applyNumberFormat="1" applyFont="1" applyFill="1" applyBorder="1" applyAlignment="1">
      <alignment horizontal="center" vertical="center" wrapText="1"/>
    </xf>
    <xf numFmtId="182" fontId="2" fillId="33" borderId="73" xfId="0" applyNumberFormat="1" applyFont="1" applyFill="1" applyBorder="1" applyAlignment="1">
      <alignment horizontal="center" vertical="center" wrapText="1"/>
    </xf>
    <xf numFmtId="0" fontId="2" fillId="33" borderId="73" xfId="0" applyNumberFormat="1" applyFont="1" applyFill="1" applyBorder="1" applyAlignment="1" applyProtection="1">
      <alignment horizontal="center" vertical="center"/>
      <protection/>
    </xf>
    <xf numFmtId="180" fontId="2" fillId="33" borderId="53" xfId="0" applyNumberFormat="1" applyFont="1" applyFill="1" applyBorder="1" applyAlignment="1" applyProtection="1">
      <alignment vertical="center"/>
      <protection/>
    </xf>
    <xf numFmtId="0" fontId="2" fillId="33" borderId="27" xfId="0" applyNumberFormat="1" applyFont="1" applyFill="1" applyBorder="1" applyAlignment="1">
      <alignment horizontal="center" vertical="center"/>
    </xf>
    <xf numFmtId="0" fontId="6" fillId="33" borderId="28" xfId="0" applyNumberFormat="1" applyFont="1" applyFill="1" applyBorder="1" applyAlignment="1">
      <alignment horizontal="center" vertical="center"/>
    </xf>
    <xf numFmtId="182" fontId="2" fillId="33" borderId="58" xfId="0" applyNumberFormat="1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180" fontId="2" fillId="33" borderId="27" xfId="0" applyNumberFormat="1" applyFont="1" applyFill="1" applyBorder="1" applyAlignment="1" applyProtection="1">
      <alignment vertical="center"/>
      <protection/>
    </xf>
    <xf numFmtId="180" fontId="2" fillId="33" borderId="68" xfId="0" applyNumberFormat="1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>
      <alignment horizontal="right" vertical="center" wrapText="1"/>
    </xf>
    <xf numFmtId="0" fontId="6" fillId="33" borderId="62" xfId="0" applyFont="1" applyFill="1" applyBorder="1" applyAlignment="1">
      <alignment horizontal="right" vertical="center" wrapText="1"/>
    </xf>
    <xf numFmtId="0" fontId="2" fillId="33" borderId="78" xfId="0" applyNumberFormat="1" applyFont="1" applyFill="1" applyBorder="1" applyAlignment="1" applyProtection="1">
      <alignment horizontal="center" vertical="center"/>
      <protection/>
    </xf>
    <xf numFmtId="0" fontId="2" fillId="33" borderId="78" xfId="0" applyNumberFormat="1" applyFont="1" applyFill="1" applyBorder="1" applyAlignment="1" applyProtection="1">
      <alignment horizontal="left" vertical="center" wrapText="1"/>
      <protection/>
    </xf>
    <xf numFmtId="182" fontId="2" fillId="33" borderId="37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 applyProtection="1">
      <alignment horizontal="center"/>
      <protection/>
    </xf>
    <xf numFmtId="0" fontId="2" fillId="33" borderId="46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left" vertical="center" wrapText="1"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180" fontId="2" fillId="33" borderId="21" xfId="0" applyNumberFormat="1" applyFont="1" applyFill="1" applyBorder="1" applyAlignment="1" applyProtection="1">
      <alignment horizontal="center" vertical="center"/>
      <protection/>
    </xf>
    <xf numFmtId="180" fontId="2" fillId="33" borderId="43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83" xfId="0" applyFont="1" applyFill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2" fillId="33" borderId="43" xfId="0" applyFont="1" applyFill="1" applyBorder="1" applyAlignment="1">
      <alignment wrapText="1"/>
    </xf>
    <xf numFmtId="0" fontId="2" fillId="33" borderId="41" xfId="0" applyFont="1" applyFill="1" applyBorder="1" applyAlignment="1">
      <alignment wrapText="1"/>
    </xf>
    <xf numFmtId="0" fontId="2" fillId="33" borderId="28" xfId="0" applyFont="1" applyFill="1" applyBorder="1" applyAlignment="1">
      <alignment wrapText="1"/>
    </xf>
    <xf numFmtId="182" fontId="2" fillId="33" borderId="28" xfId="0" applyNumberFormat="1" applyFont="1" applyFill="1" applyBorder="1" applyAlignment="1">
      <alignment horizontal="center" vertical="center" wrapText="1"/>
    </xf>
    <xf numFmtId="180" fontId="2" fillId="33" borderId="28" xfId="0" applyNumberFormat="1" applyFont="1" applyFill="1" applyBorder="1" applyAlignment="1" applyProtection="1">
      <alignment horizontal="center" vertical="center"/>
      <protection/>
    </xf>
    <xf numFmtId="180" fontId="2" fillId="33" borderId="28" xfId="0" applyNumberFormat="1" applyFont="1" applyFill="1" applyBorder="1" applyAlignment="1" applyProtection="1">
      <alignment vertical="center"/>
      <protection/>
    </xf>
    <xf numFmtId="0" fontId="2" fillId="33" borderId="71" xfId="0" applyFont="1" applyFill="1" applyBorder="1" applyAlignment="1">
      <alignment horizontal="right" vertical="center" wrapText="1"/>
    </xf>
    <xf numFmtId="0" fontId="6" fillId="33" borderId="60" xfId="0" applyFont="1" applyFill="1" applyBorder="1" applyAlignment="1">
      <alignment horizontal="right"/>
    </xf>
    <xf numFmtId="0" fontId="6" fillId="33" borderId="71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180" fontId="6" fillId="33" borderId="72" xfId="0" applyNumberFormat="1" applyFont="1" applyFill="1" applyBorder="1" applyAlignment="1" applyProtection="1">
      <alignment vertical="center"/>
      <protection/>
    </xf>
    <xf numFmtId="1" fontId="6" fillId="33" borderId="60" xfId="0" applyNumberFormat="1" applyFont="1" applyFill="1" applyBorder="1" applyAlignment="1" applyProtection="1">
      <alignment horizontal="center" vertical="center"/>
      <protection/>
    </xf>
    <xf numFmtId="1" fontId="6" fillId="33" borderId="61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182" fontId="2" fillId="33" borderId="78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53" xfId="0" applyNumberFormat="1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>
      <alignment horizontal="left" vertical="center" wrapText="1"/>
    </xf>
    <xf numFmtId="182" fontId="2" fillId="33" borderId="63" xfId="0" applyNumberFormat="1" applyFont="1" applyFill="1" applyBorder="1" applyAlignment="1">
      <alignment horizontal="center" vertical="center" wrapText="1"/>
    </xf>
    <xf numFmtId="1" fontId="2" fillId="33" borderId="63" xfId="0" applyNumberFormat="1" applyFont="1" applyFill="1" applyBorder="1" applyAlignment="1">
      <alignment horizontal="center" vertical="center" wrapText="1"/>
    </xf>
    <xf numFmtId="182" fontId="2" fillId="33" borderId="11" xfId="0" applyNumberFormat="1" applyFont="1" applyFill="1" applyBorder="1" applyAlignment="1">
      <alignment horizontal="center" vertical="center" wrapText="1"/>
    </xf>
    <xf numFmtId="182" fontId="2" fillId="33" borderId="41" xfId="0" applyNumberFormat="1" applyFont="1" applyFill="1" applyBorder="1" applyAlignment="1">
      <alignment horizontal="center" vertical="center" wrapText="1"/>
    </xf>
    <xf numFmtId="182" fontId="2" fillId="33" borderId="12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 applyProtection="1">
      <alignment horizontal="right" vertical="center"/>
      <protection/>
    </xf>
    <xf numFmtId="0" fontId="6" fillId="33" borderId="16" xfId="0" applyNumberFormat="1" applyFont="1" applyFill="1" applyBorder="1" applyAlignment="1" applyProtection="1">
      <alignment horizontal="right" vertical="center"/>
      <protection/>
    </xf>
    <xf numFmtId="0" fontId="6" fillId="33" borderId="16" xfId="0" applyNumberFormat="1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>
      <alignment horizontal="center" vertical="center" wrapText="1"/>
    </xf>
    <xf numFmtId="182" fontId="6" fillId="33" borderId="44" xfId="0" applyNumberFormat="1" applyFont="1" applyFill="1" applyBorder="1" applyAlignment="1">
      <alignment horizontal="center" vertical="center" wrapText="1"/>
    </xf>
    <xf numFmtId="1" fontId="6" fillId="33" borderId="33" xfId="0" applyNumberFormat="1" applyFont="1" applyFill="1" applyBorder="1" applyAlignment="1">
      <alignment horizontal="center" vertical="center" wrapText="1"/>
    </xf>
    <xf numFmtId="182" fontId="2" fillId="33" borderId="34" xfId="0" applyNumberFormat="1" applyFont="1" applyFill="1" applyBorder="1" applyAlignment="1">
      <alignment horizontal="center" vertical="center" wrapText="1"/>
    </xf>
    <xf numFmtId="182" fontId="2" fillId="33" borderId="16" xfId="0" applyNumberFormat="1" applyFont="1" applyFill="1" applyBorder="1" applyAlignment="1">
      <alignment horizontal="center" vertical="center" wrapText="1"/>
    </xf>
    <xf numFmtId="182" fontId="2" fillId="33" borderId="17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right" vertical="center" wrapText="1"/>
    </xf>
    <xf numFmtId="1" fontId="2" fillId="33" borderId="33" xfId="0" applyNumberFormat="1" applyFont="1" applyFill="1" applyBorder="1" applyAlignment="1">
      <alignment horizontal="center" vertical="center" wrapText="1"/>
    </xf>
    <xf numFmtId="182" fontId="7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center" wrapText="1"/>
    </xf>
    <xf numFmtId="0" fontId="23" fillId="33" borderId="0" xfId="0" applyFont="1" applyFill="1" applyBorder="1" applyAlignment="1">
      <alignment horizontal="left" wrapText="1"/>
    </xf>
    <xf numFmtId="188" fontId="23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 vertical="center" wrapText="1"/>
    </xf>
    <xf numFmtId="180" fontId="23" fillId="33" borderId="0" xfId="0" applyNumberFormat="1" applyFont="1" applyFill="1" applyBorder="1" applyAlignment="1" applyProtection="1">
      <alignment vertical="center" wrapText="1"/>
      <protection/>
    </xf>
    <xf numFmtId="180" fontId="23" fillId="33" borderId="0" xfId="0" applyNumberFormat="1" applyFont="1" applyFill="1" applyBorder="1" applyAlignment="1" applyProtection="1">
      <alignment horizontal="center" vertical="center" wrapText="1"/>
      <protection/>
    </xf>
    <xf numFmtId="0" fontId="23" fillId="33" borderId="0" xfId="0" applyNumberFormat="1" applyFont="1" applyFill="1" applyBorder="1" applyAlignment="1" applyProtection="1">
      <alignment horizontal="center" vertical="center" wrapText="1"/>
      <protection/>
    </xf>
    <xf numFmtId="180" fontId="24" fillId="33" borderId="0" xfId="0" applyNumberFormat="1" applyFont="1" applyFill="1" applyBorder="1" applyAlignment="1" applyProtection="1">
      <alignment vertical="center" wrapText="1"/>
      <protection/>
    </xf>
    <xf numFmtId="180" fontId="69" fillId="0" borderId="37" xfId="0" applyNumberFormat="1" applyFont="1" applyFill="1" applyBorder="1" applyAlignment="1" applyProtection="1">
      <alignment vertical="center"/>
      <protection/>
    </xf>
    <xf numFmtId="180" fontId="2" fillId="0" borderId="17" xfId="0" applyNumberFormat="1" applyFont="1" applyFill="1" applyBorder="1" applyAlignment="1" applyProtection="1">
      <alignment vertical="center"/>
      <protection/>
    </xf>
    <xf numFmtId="180" fontId="2" fillId="0" borderId="37" xfId="0" applyNumberFormat="1" applyFont="1" applyFill="1" applyBorder="1" applyAlignment="1" applyProtection="1">
      <alignment vertical="center"/>
      <protection/>
    </xf>
    <xf numFmtId="180" fontId="2" fillId="0" borderId="12" xfId="0" applyNumberFormat="1" applyFont="1" applyFill="1" applyBorder="1" applyAlignment="1" applyProtection="1">
      <alignment vertical="center"/>
      <protection/>
    </xf>
    <xf numFmtId="180" fontId="68" fillId="0" borderId="55" xfId="0" applyNumberFormat="1" applyFont="1" applyFill="1" applyBorder="1" applyAlignment="1" applyProtection="1">
      <alignment vertical="center"/>
      <protection/>
    </xf>
    <xf numFmtId="180" fontId="68" fillId="0" borderId="37" xfId="0" applyNumberFormat="1" applyFont="1" applyFill="1" applyBorder="1" applyAlignment="1" applyProtection="1">
      <alignment vertical="center"/>
      <protection/>
    </xf>
    <xf numFmtId="180" fontId="2" fillId="0" borderId="55" xfId="0" applyNumberFormat="1" applyFont="1" applyFill="1" applyBorder="1" applyAlignment="1" applyProtection="1">
      <alignment vertical="center"/>
      <protection/>
    </xf>
    <xf numFmtId="180" fontId="69" fillId="0" borderId="40" xfId="0" applyNumberFormat="1" applyFont="1" applyFill="1" applyBorder="1" applyAlignment="1" applyProtection="1">
      <alignment vertical="center"/>
      <protection/>
    </xf>
    <xf numFmtId="180" fontId="2" fillId="0" borderId="34" xfId="0" applyNumberFormat="1" applyFont="1" applyFill="1" applyBorder="1" applyAlignment="1" applyProtection="1">
      <alignment vertical="center"/>
      <protection/>
    </xf>
    <xf numFmtId="180" fontId="2" fillId="0" borderId="40" xfId="0" applyNumberFormat="1" applyFont="1" applyFill="1" applyBorder="1" applyAlignment="1" applyProtection="1">
      <alignment vertical="center"/>
      <protection/>
    </xf>
    <xf numFmtId="180" fontId="2" fillId="0" borderId="40" xfId="0" applyNumberFormat="1" applyFont="1" applyFill="1" applyBorder="1" applyAlignment="1" applyProtection="1">
      <alignment vertical="center"/>
      <protection/>
    </xf>
    <xf numFmtId="180" fontId="68" fillId="0" borderId="64" xfId="0" applyNumberFormat="1" applyFont="1" applyFill="1" applyBorder="1" applyAlignment="1" applyProtection="1">
      <alignment vertical="center"/>
      <protection/>
    </xf>
    <xf numFmtId="180" fontId="2" fillId="0" borderId="64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180" fontId="23" fillId="0" borderId="10" xfId="0" applyNumberFormat="1" applyFont="1" applyFill="1" applyBorder="1" applyAlignment="1" applyProtection="1">
      <alignment vertical="center"/>
      <protection/>
    </xf>
    <xf numFmtId="188" fontId="23" fillId="0" borderId="10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18" fillId="0" borderId="57" xfId="53" applyFont="1" applyBorder="1" applyAlignment="1">
      <alignment horizontal="center" vertical="center" wrapText="1"/>
      <protection/>
    </xf>
    <xf numFmtId="0" fontId="13" fillId="0" borderId="35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8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55" applyFont="1" applyBorder="1" applyAlignment="1">
      <alignment horizontal="left" vertical="center" wrapText="1"/>
      <protection/>
    </xf>
    <xf numFmtId="0" fontId="11" fillId="0" borderId="0" xfId="0" applyFont="1" applyAlignment="1">
      <alignment horizontal="left" vertical="center" wrapText="1"/>
    </xf>
    <xf numFmtId="0" fontId="12" fillId="0" borderId="83" xfId="0" applyFont="1" applyBorder="1" applyAlignment="1">
      <alignment horizontal="center"/>
    </xf>
    <xf numFmtId="0" fontId="12" fillId="0" borderId="0" xfId="0" applyFont="1" applyAlignment="1">
      <alignment horizontal="left" vertical="center" wrapText="1" shrinkToFit="1"/>
    </xf>
    <xf numFmtId="0" fontId="2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 shrinkToFit="1"/>
    </xf>
    <xf numFmtId="0" fontId="6" fillId="0" borderId="68" xfId="53" applyFont="1" applyFill="1" applyBorder="1" applyAlignment="1">
      <alignment horizontal="center" vertical="center" wrapText="1"/>
      <protection/>
    </xf>
    <xf numFmtId="0" fontId="16" fillId="0" borderId="62" xfId="54" applyFont="1" applyFill="1" applyBorder="1" applyAlignment="1">
      <alignment horizontal="center" vertical="center" wrapText="1"/>
      <protection/>
    </xf>
    <xf numFmtId="0" fontId="16" fillId="0" borderId="12" xfId="54" applyFont="1" applyFill="1" applyBorder="1" applyAlignment="1">
      <alignment horizontal="center" vertical="center" wrapText="1"/>
      <protection/>
    </xf>
    <xf numFmtId="0" fontId="16" fillId="0" borderId="0" xfId="54" applyFont="1" applyFill="1" applyBorder="1" applyAlignment="1">
      <alignment horizontal="center" vertical="center" wrapText="1"/>
      <protection/>
    </xf>
    <xf numFmtId="0" fontId="16" fillId="0" borderId="61" xfId="54" applyFont="1" applyFill="1" applyBorder="1" applyAlignment="1">
      <alignment horizontal="center" vertical="center" wrapText="1"/>
      <protection/>
    </xf>
    <xf numFmtId="0" fontId="16" fillId="0" borderId="84" xfId="54" applyFont="1" applyFill="1" applyBorder="1" applyAlignment="1">
      <alignment horizontal="center" vertical="center" wrapText="1"/>
      <protection/>
    </xf>
    <xf numFmtId="0" fontId="2" fillId="0" borderId="37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80" xfId="54" applyFont="1" applyFill="1" applyBorder="1" applyAlignment="1">
      <alignment horizontal="center" vertical="center" wrapText="1"/>
      <protection/>
    </xf>
    <xf numFmtId="0" fontId="16" fillId="0" borderId="11" xfId="54" applyFont="1" applyFill="1" applyBorder="1" applyAlignment="1">
      <alignment horizontal="center" vertical="center" wrapText="1"/>
      <protection/>
    </xf>
    <xf numFmtId="0" fontId="16" fillId="0" borderId="45" xfId="54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16" fillId="0" borderId="82" xfId="54" applyFont="1" applyFill="1" applyBorder="1" applyAlignment="1">
      <alignment horizontal="center" vertical="center" wrapText="1"/>
      <protection/>
    </xf>
    <xf numFmtId="0" fontId="16" fillId="0" borderId="19" xfId="54" applyFont="1" applyFill="1" applyBorder="1" applyAlignment="1">
      <alignment horizontal="center" vertical="center" wrapText="1"/>
      <protection/>
    </xf>
    <xf numFmtId="0" fontId="16" fillId="0" borderId="20" xfId="54" applyFont="1" applyFill="1" applyBorder="1" applyAlignment="1">
      <alignment horizontal="center" vertical="center" wrapText="1"/>
      <protection/>
    </xf>
    <xf numFmtId="0" fontId="16" fillId="0" borderId="29" xfId="54" applyFont="1" applyFill="1" applyBorder="1" applyAlignment="1">
      <alignment horizontal="center" vertical="center" wrapText="1"/>
      <protection/>
    </xf>
    <xf numFmtId="0" fontId="16" fillId="0" borderId="85" xfId="54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8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5" fillId="0" borderId="0" xfId="55" applyFont="1" applyAlignment="1">
      <alignment wrapText="1"/>
      <protection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70" xfId="54" applyFont="1" applyFill="1" applyBorder="1" applyAlignment="1">
      <alignment horizontal="center" vertical="center" wrapText="1"/>
      <protection/>
    </xf>
    <xf numFmtId="49" fontId="18" fillId="0" borderId="57" xfId="53" applyNumberFormat="1" applyFont="1" applyBorder="1" applyAlignment="1">
      <alignment horizontal="center" vertical="center" wrapText="1"/>
      <protection/>
    </xf>
    <xf numFmtId="0" fontId="13" fillId="0" borderId="35" xfId="0" applyFont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0" fontId="5" fillId="0" borderId="87" xfId="0" applyFont="1" applyBorder="1" applyAlignment="1">
      <alignment horizontal="center" wrapText="1"/>
    </xf>
    <xf numFmtId="0" fontId="0" fillId="0" borderId="88" xfId="0" applyBorder="1" applyAlignment="1">
      <alignment horizontal="center" wrapText="1"/>
    </xf>
    <xf numFmtId="0" fontId="0" fillId="0" borderId="83" xfId="0" applyBorder="1" applyAlignment="1">
      <alignment wrapText="1"/>
    </xf>
    <xf numFmtId="0" fontId="0" fillId="0" borderId="64" xfId="0" applyBorder="1" applyAlignment="1">
      <alignment wrapText="1"/>
    </xf>
    <xf numFmtId="0" fontId="16" fillId="0" borderId="10" xfId="54" applyFont="1" applyFill="1" applyBorder="1" applyAlignment="1">
      <alignment horizontal="center" vertical="center" wrapText="1"/>
      <protection/>
    </xf>
    <xf numFmtId="0" fontId="5" fillId="0" borderId="37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6" fillId="0" borderId="62" xfId="54" applyFont="1" applyFill="1" applyBorder="1" applyAlignment="1">
      <alignment horizontal="center" vertical="center" wrapText="1"/>
      <protection/>
    </xf>
    <xf numFmtId="49" fontId="5" fillId="0" borderId="57" xfId="53" applyNumberFormat="1" applyFont="1" applyBorder="1" applyAlignment="1" applyProtection="1">
      <alignment horizontal="left" vertical="top" wrapText="1"/>
      <protection locked="0"/>
    </xf>
    <xf numFmtId="0" fontId="11" fillId="0" borderId="35" xfId="0" applyFont="1" applyBorder="1" applyAlignment="1">
      <alignment horizontal="left" wrapText="1"/>
    </xf>
    <xf numFmtId="0" fontId="11" fillId="0" borderId="35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0" fillId="0" borderId="55" xfId="0" applyBorder="1" applyAlignment="1">
      <alignment wrapText="1"/>
    </xf>
    <xf numFmtId="0" fontId="6" fillId="0" borderId="31" xfId="53" applyFont="1" applyFill="1" applyBorder="1" applyAlignment="1">
      <alignment horizontal="center" vertical="center" wrapText="1"/>
      <protection/>
    </xf>
    <xf numFmtId="0" fontId="2" fillId="0" borderId="31" xfId="54" applyFont="1" applyFill="1" applyBorder="1" applyAlignment="1">
      <alignment horizontal="center" vertical="center" wrapText="1"/>
      <protection/>
    </xf>
    <xf numFmtId="0" fontId="16" fillId="0" borderId="31" xfId="54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6" fillId="0" borderId="51" xfId="54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5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12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2" fillId="0" borderId="50" xfId="54" applyFont="1" applyFill="1" applyBorder="1" applyAlignment="1">
      <alignment horizontal="center" vertical="center" wrapText="1"/>
      <protection/>
    </xf>
    <xf numFmtId="0" fontId="20" fillId="0" borderId="57" xfId="53" applyFont="1" applyBorder="1" applyAlignment="1">
      <alignment horizontal="center" vertical="center" wrapText="1"/>
      <protection/>
    </xf>
    <xf numFmtId="0" fontId="13" fillId="0" borderId="5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6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5" fillId="33" borderId="83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right" vertical="top"/>
    </xf>
    <xf numFmtId="0" fontId="2" fillId="33" borderId="35" xfId="0" applyFont="1" applyFill="1" applyBorder="1" applyAlignment="1">
      <alignment horizontal="right" vertical="top"/>
    </xf>
    <xf numFmtId="0" fontId="2" fillId="33" borderId="56" xfId="0" applyFont="1" applyFill="1" applyBorder="1" applyAlignment="1">
      <alignment horizontal="right" vertical="top"/>
    </xf>
    <xf numFmtId="182" fontId="6" fillId="33" borderId="10" xfId="0" applyNumberFormat="1" applyFont="1" applyFill="1" applyBorder="1" applyAlignment="1">
      <alignment horizontal="center" vertical="center" wrapText="1"/>
    </xf>
    <xf numFmtId="182" fontId="6" fillId="33" borderId="37" xfId="0" applyNumberFormat="1" applyFont="1" applyFill="1" applyBorder="1" applyAlignment="1" applyProtection="1">
      <alignment horizontal="center" vertical="center" wrapText="1"/>
      <protection/>
    </xf>
    <xf numFmtId="182" fontId="6" fillId="33" borderId="86" xfId="0" applyNumberFormat="1" applyFont="1" applyFill="1" applyBorder="1" applyAlignment="1" applyProtection="1">
      <alignment horizontal="center" vertical="center" wrapText="1"/>
      <protection/>
    </xf>
    <xf numFmtId="182" fontId="6" fillId="33" borderId="40" xfId="0" applyNumberFormat="1" applyFont="1" applyFill="1" applyBorder="1" applyAlignment="1" applyProtection="1">
      <alignment horizontal="center" vertical="center" wrapText="1"/>
      <protection/>
    </xf>
    <xf numFmtId="0" fontId="2" fillId="33" borderId="37" xfId="0" applyNumberFormat="1" applyFont="1" applyFill="1" applyBorder="1" applyAlignment="1" applyProtection="1">
      <alignment horizontal="right" vertical="center"/>
      <protection/>
    </xf>
    <xf numFmtId="0" fontId="2" fillId="33" borderId="86" xfId="0" applyNumberFormat="1" applyFont="1" applyFill="1" applyBorder="1" applyAlignment="1" applyProtection="1">
      <alignment horizontal="right" vertical="center"/>
      <protection/>
    </xf>
    <xf numFmtId="0" fontId="2" fillId="33" borderId="75" xfId="0" applyNumberFormat="1" applyFont="1" applyFill="1" applyBorder="1" applyAlignment="1" applyProtection="1">
      <alignment horizontal="right" vertical="center"/>
      <protection/>
    </xf>
    <xf numFmtId="1" fontId="2" fillId="33" borderId="14" xfId="0" applyNumberFormat="1" applyFont="1" applyFill="1" applyBorder="1" applyAlignment="1">
      <alignment horizontal="center" vertical="center" wrapText="1"/>
    </xf>
    <xf numFmtId="1" fontId="2" fillId="33" borderId="66" xfId="0" applyNumberFormat="1" applyFont="1" applyFill="1" applyBorder="1" applyAlignment="1">
      <alignment horizontal="center" vertical="center" wrapText="1"/>
    </xf>
    <xf numFmtId="0" fontId="2" fillId="33" borderId="37" xfId="0" applyFont="1" applyFill="1" applyBorder="1" applyAlignment="1" applyProtection="1">
      <alignment horizontal="right" vertical="center"/>
      <protection/>
    </xf>
    <xf numFmtId="0" fontId="2" fillId="33" borderId="86" xfId="0" applyFont="1" applyFill="1" applyBorder="1" applyAlignment="1" applyProtection="1">
      <alignment horizontal="right" vertical="center"/>
      <protection/>
    </xf>
    <xf numFmtId="0" fontId="2" fillId="33" borderId="75" xfId="0" applyFont="1" applyFill="1" applyBorder="1" applyAlignment="1" applyProtection="1">
      <alignment horizontal="right" vertical="center"/>
      <protection/>
    </xf>
    <xf numFmtId="49" fontId="27" fillId="33" borderId="14" xfId="0" applyNumberFormat="1" applyFont="1" applyFill="1" applyBorder="1" applyAlignment="1">
      <alignment horizontal="center" vertical="center" wrapText="1"/>
    </xf>
    <xf numFmtId="49" fontId="27" fillId="33" borderId="65" xfId="0" applyNumberFormat="1" applyFont="1" applyFill="1" applyBorder="1" applyAlignment="1">
      <alignment horizontal="center" vertical="center" wrapText="1"/>
    </xf>
    <xf numFmtId="49" fontId="27" fillId="33" borderId="62" xfId="0" applyNumberFormat="1" applyFont="1" applyFill="1" applyBorder="1" applyAlignment="1">
      <alignment horizontal="center" vertical="center" wrapText="1"/>
    </xf>
    <xf numFmtId="49" fontId="27" fillId="33" borderId="34" xfId="0" applyNumberFormat="1" applyFont="1" applyFill="1" applyBorder="1" applyAlignment="1">
      <alignment horizontal="center" vertical="center" wrapText="1"/>
    </xf>
    <xf numFmtId="49" fontId="27" fillId="33" borderId="19" xfId="0" applyNumberFormat="1" applyFont="1" applyFill="1" applyBorder="1" applyAlignment="1" applyProtection="1">
      <alignment horizontal="center" vertical="center" wrapText="1"/>
      <protection/>
    </xf>
    <xf numFmtId="49" fontId="27" fillId="33" borderId="0" xfId="0" applyNumberFormat="1" applyFont="1" applyFill="1" applyBorder="1" applyAlignment="1" applyProtection="1">
      <alignment horizontal="center" vertical="center" wrapText="1"/>
      <protection/>
    </xf>
    <xf numFmtId="49" fontId="27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>
      <alignment horizontal="right" vertical="center" wrapText="1"/>
    </xf>
    <xf numFmtId="0" fontId="6" fillId="33" borderId="80" xfId="0" applyFont="1" applyFill="1" applyBorder="1" applyAlignment="1">
      <alignment horizontal="right" vertical="center" wrapText="1"/>
    </xf>
    <xf numFmtId="0" fontId="2" fillId="33" borderId="37" xfId="0" applyFont="1" applyFill="1" applyBorder="1" applyAlignment="1">
      <alignment horizontal="right" vertical="center"/>
    </xf>
    <xf numFmtId="0" fontId="2" fillId="33" borderId="86" xfId="0" applyFont="1" applyFill="1" applyBorder="1" applyAlignment="1">
      <alignment horizontal="right" vertical="center"/>
    </xf>
    <xf numFmtId="0" fontId="2" fillId="33" borderId="75" xfId="0" applyFont="1" applyFill="1" applyBorder="1" applyAlignment="1">
      <alignment horizontal="right" vertical="center"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0" fontId="6" fillId="33" borderId="86" xfId="0" applyNumberFormat="1" applyFont="1" applyFill="1" applyBorder="1" applyAlignment="1" applyProtection="1">
      <alignment horizontal="center" vertical="center"/>
      <protection/>
    </xf>
    <xf numFmtId="0" fontId="6" fillId="33" borderId="40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right" vertical="center"/>
      <protection/>
    </xf>
    <xf numFmtId="0" fontId="6" fillId="33" borderId="40" xfId="0" applyNumberFormat="1" applyFont="1" applyFill="1" applyBorder="1" applyAlignment="1" applyProtection="1">
      <alignment horizontal="right" vertical="center"/>
      <protection/>
    </xf>
    <xf numFmtId="49" fontId="6" fillId="33" borderId="14" xfId="0" applyNumberFormat="1" applyFont="1" applyFill="1" applyBorder="1" applyAlignment="1">
      <alignment horizontal="left" vertical="center" wrapText="1"/>
    </xf>
    <xf numFmtId="49" fontId="6" fillId="33" borderId="34" xfId="0" applyNumberFormat="1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right" vertical="center" wrapText="1"/>
    </xf>
    <xf numFmtId="0" fontId="6" fillId="33" borderId="45" xfId="0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right" vertical="center" wrapText="1"/>
    </xf>
    <xf numFmtId="0" fontId="6" fillId="33" borderId="34" xfId="0" applyFont="1" applyFill="1" applyBorder="1" applyAlignment="1">
      <alignment horizontal="right" vertical="center" wrapText="1"/>
    </xf>
    <xf numFmtId="0" fontId="0" fillId="33" borderId="66" xfId="0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22" fillId="33" borderId="14" xfId="0" applyNumberFormat="1" applyFont="1" applyFill="1" applyBorder="1" applyAlignment="1" applyProtection="1">
      <alignment horizontal="center" vertical="center"/>
      <protection/>
    </xf>
    <xf numFmtId="0" fontId="22" fillId="33" borderId="65" xfId="0" applyNumberFormat="1" applyFont="1" applyFill="1" applyBorder="1" applyAlignment="1" applyProtection="1">
      <alignment horizontal="center" vertical="center"/>
      <protection/>
    </xf>
    <xf numFmtId="0" fontId="22" fillId="33" borderId="66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right"/>
    </xf>
    <xf numFmtId="49" fontId="6" fillId="33" borderId="21" xfId="0" applyNumberFormat="1" applyFont="1" applyFill="1" applyBorder="1" applyAlignment="1">
      <alignment horizontal="right" vertical="center" wrapText="1"/>
    </xf>
    <xf numFmtId="49" fontId="6" fillId="33" borderId="12" xfId="0" applyNumberFormat="1" applyFont="1" applyFill="1" applyBorder="1" applyAlignment="1">
      <alignment horizontal="right" vertical="center" wrapText="1"/>
    </xf>
    <xf numFmtId="49" fontId="27" fillId="33" borderId="14" xfId="0" applyNumberFormat="1" applyFont="1" applyFill="1" applyBorder="1" applyAlignment="1" applyProtection="1">
      <alignment horizontal="center" vertical="center" wrapText="1"/>
      <protection/>
    </xf>
    <xf numFmtId="49" fontId="27" fillId="33" borderId="65" xfId="0" applyNumberFormat="1" applyFont="1" applyFill="1" applyBorder="1" applyAlignment="1" applyProtection="1">
      <alignment horizontal="center" vertical="center" wrapText="1"/>
      <protection/>
    </xf>
    <xf numFmtId="49" fontId="27" fillId="33" borderId="84" xfId="0" applyNumberFormat="1" applyFont="1" applyFill="1" applyBorder="1" applyAlignment="1" applyProtection="1">
      <alignment horizontal="center" vertical="center" wrapText="1"/>
      <protection/>
    </xf>
    <xf numFmtId="0" fontId="0" fillId="33" borderId="84" xfId="0" applyFont="1" applyFill="1" applyBorder="1" applyAlignment="1">
      <alignment horizontal="center" vertical="center" wrapText="1"/>
    </xf>
    <xf numFmtId="0" fontId="0" fillId="33" borderId="85" xfId="0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 applyProtection="1">
      <alignment horizontal="right" vertical="center"/>
      <protection/>
    </xf>
    <xf numFmtId="49" fontId="6" fillId="33" borderId="17" xfId="0" applyNumberFormat="1" applyFont="1" applyFill="1" applyBorder="1" applyAlignment="1" applyProtection="1">
      <alignment horizontal="right" vertical="center"/>
      <protection/>
    </xf>
    <xf numFmtId="180" fontId="2" fillId="33" borderId="14" xfId="0" applyNumberFormat="1" applyFont="1" applyFill="1" applyBorder="1" applyAlignment="1" applyProtection="1">
      <alignment horizontal="center" vertical="center"/>
      <protection/>
    </xf>
    <xf numFmtId="180" fontId="2" fillId="33" borderId="66" xfId="0" applyNumberFormat="1" applyFont="1" applyFill="1" applyBorder="1" applyAlignment="1" applyProtection="1">
      <alignment horizontal="center" vertical="center"/>
      <protection/>
    </xf>
    <xf numFmtId="49" fontId="6" fillId="33" borderId="14" xfId="0" applyNumberFormat="1" applyFont="1" applyFill="1" applyBorder="1" applyAlignment="1">
      <alignment horizontal="left" vertical="center" wrapText="1"/>
    </xf>
    <xf numFmtId="49" fontId="6" fillId="33" borderId="66" xfId="0" applyNumberFormat="1" applyFont="1" applyFill="1" applyBorder="1" applyAlignment="1">
      <alignment horizontal="left" vertical="center" wrapText="1"/>
    </xf>
    <xf numFmtId="180" fontId="22" fillId="33" borderId="14" xfId="0" applyNumberFormat="1" applyFont="1" applyFill="1" applyBorder="1" applyAlignment="1" applyProtection="1">
      <alignment horizontal="center" vertical="center"/>
      <protection/>
    </xf>
    <xf numFmtId="180" fontId="22" fillId="33" borderId="65" xfId="0" applyNumberFormat="1" applyFont="1" applyFill="1" applyBorder="1" applyAlignment="1" applyProtection="1">
      <alignment horizontal="center" vertical="center"/>
      <protection/>
    </xf>
    <xf numFmtId="180" fontId="22" fillId="33" borderId="66" xfId="0" applyNumberFormat="1" applyFont="1" applyFill="1" applyBorder="1" applyAlignment="1" applyProtection="1">
      <alignment horizontal="center" vertical="center"/>
      <protection/>
    </xf>
    <xf numFmtId="0" fontId="6" fillId="33" borderId="14" xfId="0" applyNumberFormat="1" applyFont="1" applyFill="1" applyBorder="1" applyAlignment="1" applyProtection="1">
      <alignment horizontal="center" vertical="center"/>
      <protection/>
    </xf>
    <xf numFmtId="0" fontId="6" fillId="33" borderId="65" xfId="0" applyNumberFormat="1" applyFont="1" applyFill="1" applyBorder="1" applyAlignment="1" applyProtection="1">
      <alignment horizontal="center" vertical="center"/>
      <protection/>
    </xf>
    <xf numFmtId="0" fontId="6" fillId="33" borderId="66" xfId="0" applyNumberFormat="1" applyFont="1" applyFill="1" applyBorder="1" applyAlignment="1" applyProtection="1">
      <alignment horizontal="center" vertical="center"/>
      <protection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 applyProtection="1">
      <alignment horizontal="center" vertical="center"/>
      <protection/>
    </xf>
    <xf numFmtId="49" fontId="6" fillId="33" borderId="17" xfId="0" applyNumberFormat="1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>
      <alignment horizontal="right" vertical="center" wrapText="1"/>
    </xf>
    <xf numFmtId="0" fontId="6" fillId="33" borderId="85" xfId="0" applyFont="1" applyFill="1" applyBorder="1" applyAlignment="1">
      <alignment horizontal="right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66" xfId="0" applyFont="1" applyFill="1" applyBorder="1" applyAlignment="1">
      <alignment horizontal="center" vertical="center" wrapText="1"/>
    </xf>
    <xf numFmtId="0" fontId="6" fillId="33" borderId="85" xfId="0" applyFont="1" applyFill="1" applyBorder="1" applyAlignment="1">
      <alignment horizontal="right" vertical="center" wrapText="1"/>
    </xf>
    <xf numFmtId="49" fontId="6" fillId="33" borderId="38" xfId="0" applyNumberFormat="1" applyFont="1" applyFill="1" applyBorder="1" applyAlignment="1">
      <alignment horizontal="left" vertical="center" wrapText="1"/>
    </xf>
    <xf numFmtId="49" fontId="6" fillId="33" borderId="47" xfId="0" applyNumberFormat="1" applyFont="1" applyFill="1" applyBorder="1" applyAlignment="1">
      <alignment horizontal="left" vertical="center" wrapText="1"/>
    </xf>
    <xf numFmtId="180" fontId="2" fillId="33" borderId="32" xfId="0" applyNumberFormat="1" applyFont="1" applyFill="1" applyBorder="1" applyAlignment="1" applyProtection="1">
      <alignment horizontal="center" vertical="center" wrapText="1"/>
      <protection/>
    </xf>
    <xf numFmtId="180" fontId="2" fillId="33" borderId="39" xfId="0" applyNumberFormat="1" applyFont="1" applyFill="1" applyBorder="1" applyAlignment="1" applyProtection="1">
      <alignment horizontal="center" vertical="center" wrapText="1"/>
      <protection/>
    </xf>
    <xf numFmtId="180" fontId="2" fillId="33" borderId="91" xfId="0" applyNumberFormat="1" applyFont="1" applyFill="1" applyBorder="1" applyAlignment="1" applyProtection="1">
      <alignment horizontal="center" vertical="center" wrapText="1"/>
      <protection/>
    </xf>
    <xf numFmtId="180" fontId="2" fillId="33" borderId="28" xfId="0" applyNumberFormat="1" applyFont="1" applyFill="1" applyBorder="1" applyAlignment="1" applyProtection="1">
      <alignment horizontal="center" vertical="center" textRotation="90" wrapText="1"/>
      <protection/>
    </xf>
    <xf numFmtId="180" fontId="2" fillId="33" borderId="43" xfId="0" applyNumberFormat="1" applyFont="1" applyFill="1" applyBorder="1" applyAlignment="1" applyProtection="1">
      <alignment horizontal="center" vertical="center" textRotation="90" wrapText="1"/>
      <protection/>
    </xf>
    <xf numFmtId="180" fontId="2" fillId="33" borderId="60" xfId="0" applyNumberFormat="1" applyFont="1" applyFill="1" applyBorder="1" applyAlignment="1" applyProtection="1">
      <alignment horizontal="center" vertical="center" textRotation="90" wrapText="1"/>
      <protection/>
    </xf>
    <xf numFmtId="180" fontId="2" fillId="33" borderId="65" xfId="0" applyNumberFormat="1" applyFont="1" applyFill="1" applyBorder="1" applyAlignment="1" applyProtection="1">
      <alignment horizontal="center" vertical="center"/>
      <protection/>
    </xf>
    <xf numFmtId="1" fontId="2" fillId="33" borderId="92" xfId="0" applyNumberFormat="1" applyFont="1" applyFill="1" applyBorder="1" applyAlignment="1" applyProtection="1">
      <alignment horizontal="center" vertical="center"/>
      <protection/>
    </xf>
    <xf numFmtId="1" fontId="2" fillId="33" borderId="76" xfId="0" applyNumberFormat="1" applyFont="1" applyFill="1" applyBorder="1" applyAlignment="1" applyProtection="1">
      <alignment horizontal="center" vertical="center"/>
      <protection/>
    </xf>
    <xf numFmtId="180" fontId="2" fillId="33" borderId="42" xfId="0" applyNumberFormat="1" applyFont="1" applyFill="1" applyBorder="1" applyAlignment="1" applyProtection="1">
      <alignment horizontal="center" vertical="center"/>
      <protection/>
    </xf>
    <xf numFmtId="180" fontId="2" fillId="33" borderId="86" xfId="0" applyNumberFormat="1" applyFont="1" applyFill="1" applyBorder="1" applyAlignment="1" applyProtection="1">
      <alignment horizontal="center" vertical="center"/>
      <protection/>
    </xf>
    <xf numFmtId="180" fontId="2" fillId="33" borderId="75" xfId="0" applyNumberFormat="1" applyFont="1" applyFill="1" applyBorder="1" applyAlignment="1" applyProtection="1">
      <alignment horizontal="center" vertical="center"/>
      <protection/>
    </xf>
    <xf numFmtId="181" fontId="2" fillId="33" borderId="48" xfId="0" applyNumberFormat="1" applyFont="1" applyFill="1" applyBorder="1" applyAlignment="1" applyProtection="1">
      <alignment horizontal="center" vertical="center"/>
      <protection/>
    </xf>
    <xf numFmtId="181" fontId="2" fillId="33" borderId="92" xfId="0" applyNumberFormat="1" applyFont="1" applyFill="1" applyBorder="1" applyAlignment="1" applyProtection="1">
      <alignment horizontal="center" vertical="center"/>
      <protection/>
    </xf>
    <xf numFmtId="180" fontId="7" fillId="33" borderId="84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 textRotation="90"/>
      <protection/>
    </xf>
    <xf numFmtId="0" fontId="2" fillId="33" borderId="21" xfId="0" applyNumberFormat="1" applyFont="1" applyFill="1" applyBorder="1" applyAlignment="1" applyProtection="1">
      <alignment horizontal="center" vertical="center" textRotation="90"/>
      <protection/>
    </xf>
    <xf numFmtId="0" fontId="2" fillId="33" borderId="71" xfId="0" applyNumberFormat="1" applyFont="1" applyFill="1" applyBorder="1" applyAlignment="1" applyProtection="1">
      <alignment horizontal="center" vertical="center" textRotation="90"/>
      <protection/>
    </xf>
    <xf numFmtId="180" fontId="5" fillId="33" borderId="67" xfId="0" applyNumberFormat="1" applyFont="1" applyFill="1" applyBorder="1" applyAlignment="1" applyProtection="1">
      <alignment horizontal="center" vertical="center" wrapText="1"/>
      <protection/>
    </xf>
    <xf numFmtId="180" fontId="5" fillId="33" borderId="43" xfId="0" applyNumberFormat="1" applyFont="1" applyFill="1" applyBorder="1" applyAlignment="1" applyProtection="1">
      <alignment horizontal="center" vertical="center" wrapText="1"/>
      <protection/>
    </xf>
    <xf numFmtId="180" fontId="5" fillId="33" borderId="60" xfId="0" applyNumberFormat="1" applyFont="1" applyFill="1" applyBorder="1" applyAlignment="1" applyProtection="1">
      <alignment horizontal="center" vertical="center" wrapText="1"/>
      <protection/>
    </xf>
    <xf numFmtId="180" fontId="2" fillId="33" borderId="68" xfId="0" applyNumberFormat="1" applyFont="1" applyFill="1" applyBorder="1" applyAlignment="1" applyProtection="1">
      <alignment horizontal="center" vertical="center" wrapText="1"/>
      <protection/>
    </xf>
    <xf numFmtId="180" fontId="2" fillId="33" borderId="80" xfId="0" applyNumberFormat="1" applyFont="1" applyFill="1" applyBorder="1" applyAlignment="1" applyProtection="1">
      <alignment horizontal="center" vertical="center" wrapText="1"/>
      <protection/>
    </xf>
    <xf numFmtId="180" fontId="2" fillId="33" borderId="55" xfId="0" applyNumberFormat="1" applyFont="1" applyFill="1" applyBorder="1" applyAlignment="1" applyProtection="1">
      <alignment horizontal="center" vertical="center" wrapText="1"/>
      <protection/>
    </xf>
    <xf numFmtId="180" fontId="2" fillId="33" borderId="64" xfId="0" applyNumberFormat="1" applyFont="1" applyFill="1" applyBorder="1" applyAlignment="1" applyProtection="1">
      <alignment horizontal="center" vertical="center" wrapText="1"/>
      <protection/>
    </xf>
    <xf numFmtId="180" fontId="2" fillId="33" borderId="67" xfId="0" applyNumberFormat="1" applyFont="1" applyFill="1" applyBorder="1" applyAlignment="1" applyProtection="1">
      <alignment horizontal="center" vertical="center" textRotation="90" wrapText="1"/>
      <protection/>
    </xf>
    <xf numFmtId="180" fontId="2" fillId="33" borderId="52" xfId="0" applyNumberFormat="1" applyFont="1" applyFill="1" applyBorder="1" applyAlignment="1" applyProtection="1">
      <alignment horizontal="center" vertical="center" textRotation="90" wrapText="1"/>
      <protection/>
    </xf>
    <xf numFmtId="180" fontId="2" fillId="33" borderId="79" xfId="0" applyNumberFormat="1" applyFont="1" applyFill="1" applyBorder="1" applyAlignment="1" applyProtection="1">
      <alignment horizontal="center" vertical="center" textRotation="90" wrapText="1"/>
      <protection/>
    </xf>
    <xf numFmtId="180" fontId="2" fillId="33" borderId="72" xfId="0" applyNumberFormat="1" applyFont="1" applyFill="1" applyBorder="1" applyAlignment="1" applyProtection="1">
      <alignment horizontal="center" vertical="center" textRotation="90" wrapText="1"/>
      <protection/>
    </xf>
    <xf numFmtId="181" fontId="2" fillId="33" borderId="81" xfId="0" applyNumberFormat="1" applyFont="1" applyFill="1" applyBorder="1" applyAlignment="1" applyProtection="1">
      <alignment horizontal="center" vertical="center"/>
      <protection/>
    </xf>
    <xf numFmtId="0" fontId="22" fillId="33" borderId="14" xfId="0" applyNumberFormat="1" applyFont="1" applyFill="1" applyBorder="1" applyAlignment="1" applyProtection="1">
      <alignment horizontal="center" vertical="center" wrapText="1"/>
      <protection/>
    </xf>
    <xf numFmtId="0" fontId="22" fillId="33" borderId="65" xfId="0" applyNumberFormat="1" applyFont="1" applyFill="1" applyBorder="1" applyAlignment="1" applyProtection="1">
      <alignment horizontal="center" vertical="center" wrapText="1"/>
      <protection/>
    </xf>
    <xf numFmtId="0" fontId="22" fillId="33" borderId="66" xfId="0" applyNumberFormat="1" applyFont="1" applyFill="1" applyBorder="1" applyAlignment="1" applyProtection="1">
      <alignment horizontal="center" vertical="center" wrapText="1"/>
      <protection/>
    </xf>
    <xf numFmtId="180" fontId="2" fillId="33" borderId="23" xfId="0" applyNumberFormat="1" applyFont="1" applyFill="1" applyBorder="1" applyAlignment="1" applyProtection="1">
      <alignment horizontal="center" vertical="center"/>
      <protection/>
    </xf>
    <xf numFmtId="180" fontId="2" fillId="33" borderId="62" xfId="0" applyNumberFormat="1" applyFont="1" applyFill="1" applyBorder="1" applyAlignment="1" applyProtection="1">
      <alignment horizontal="center" vertical="center"/>
      <protection/>
    </xf>
    <xf numFmtId="180" fontId="2" fillId="33" borderId="82" xfId="0" applyNumberFormat="1" applyFont="1" applyFill="1" applyBorder="1" applyAlignment="1" applyProtection="1">
      <alignment horizontal="center" vertical="center"/>
      <protection/>
    </xf>
    <xf numFmtId="180" fontId="2" fillId="33" borderId="73" xfId="0" applyNumberFormat="1" applyFont="1" applyFill="1" applyBorder="1" applyAlignment="1" applyProtection="1">
      <alignment horizontal="center" vertical="center"/>
      <protection/>
    </xf>
    <xf numFmtId="180" fontId="2" fillId="33" borderId="83" xfId="0" applyNumberFormat="1" applyFont="1" applyFill="1" applyBorder="1" applyAlignment="1" applyProtection="1">
      <alignment horizontal="center" vertical="center"/>
      <protection/>
    </xf>
    <xf numFmtId="180" fontId="2" fillId="33" borderId="74" xfId="0" applyNumberFormat="1" applyFont="1" applyFill="1" applyBorder="1" applyAlignment="1" applyProtection="1">
      <alignment horizontal="center" vertical="center"/>
      <protection/>
    </xf>
    <xf numFmtId="49" fontId="6" fillId="33" borderId="29" xfId="0" applyNumberFormat="1" applyFont="1" applyFill="1" applyBorder="1" applyAlignment="1">
      <alignment horizontal="left" vertical="center" wrapText="1"/>
    </xf>
    <xf numFmtId="49" fontId="6" fillId="33" borderId="85" xfId="0" applyNumberFormat="1" applyFont="1" applyFill="1" applyBorder="1" applyAlignment="1">
      <alignment horizontal="left" vertical="center" wrapText="1"/>
    </xf>
    <xf numFmtId="180" fontId="2" fillId="33" borderId="37" xfId="0" applyNumberFormat="1" applyFont="1" applyFill="1" applyBorder="1" applyAlignment="1" applyProtection="1">
      <alignment horizontal="center" vertical="center"/>
      <protection/>
    </xf>
    <xf numFmtId="180" fontId="2" fillId="33" borderId="4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center" vertical="center" wrapText="1"/>
    </xf>
    <xf numFmtId="0" fontId="2" fillId="33" borderId="86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180" fontId="6" fillId="33" borderId="14" xfId="0" applyNumberFormat="1" applyFont="1" applyFill="1" applyBorder="1" applyAlignment="1" applyProtection="1">
      <alignment horizontal="center" vertical="center"/>
      <protection/>
    </xf>
    <xf numFmtId="180" fontId="6" fillId="33" borderId="65" xfId="0" applyNumberFormat="1" applyFont="1" applyFill="1" applyBorder="1" applyAlignment="1" applyProtection="1">
      <alignment horizontal="center" vertical="center"/>
      <protection/>
    </xf>
    <xf numFmtId="180" fontId="7" fillId="0" borderId="84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textRotation="90"/>
      <protection/>
    </xf>
    <xf numFmtId="0" fontId="2" fillId="0" borderId="21" xfId="0" applyNumberFormat="1" applyFont="1" applyFill="1" applyBorder="1" applyAlignment="1" applyProtection="1">
      <alignment horizontal="center" vertical="center" textRotation="90"/>
      <protection/>
    </xf>
    <xf numFmtId="0" fontId="2" fillId="0" borderId="71" xfId="0" applyNumberFormat="1" applyFont="1" applyFill="1" applyBorder="1" applyAlignment="1" applyProtection="1">
      <alignment horizontal="center" vertical="center" textRotation="90"/>
      <protection/>
    </xf>
    <xf numFmtId="180" fontId="5" fillId="0" borderId="67" xfId="0" applyNumberFormat="1" applyFont="1" applyFill="1" applyBorder="1" applyAlignment="1" applyProtection="1">
      <alignment horizontal="center" vertical="center" wrapText="1"/>
      <protection/>
    </xf>
    <xf numFmtId="180" fontId="5" fillId="0" borderId="43" xfId="0" applyNumberFormat="1" applyFont="1" applyFill="1" applyBorder="1" applyAlignment="1" applyProtection="1">
      <alignment horizontal="center" vertical="center" wrapText="1"/>
      <protection/>
    </xf>
    <xf numFmtId="180" fontId="5" fillId="0" borderId="60" xfId="0" applyNumberFormat="1" applyFont="1" applyFill="1" applyBorder="1" applyAlignment="1" applyProtection="1">
      <alignment horizontal="center" vertical="center" wrapText="1"/>
      <protection/>
    </xf>
    <xf numFmtId="180" fontId="2" fillId="0" borderId="68" xfId="0" applyNumberFormat="1" applyFont="1" applyFill="1" applyBorder="1" applyAlignment="1" applyProtection="1">
      <alignment horizontal="center" vertical="center" wrapText="1"/>
      <protection/>
    </xf>
    <xf numFmtId="180" fontId="2" fillId="0" borderId="80" xfId="0" applyNumberFormat="1" applyFont="1" applyFill="1" applyBorder="1" applyAlignment="1" applyProtection="1">
      <alignment horizontal="center" vertical="center" wrapText="1"/>
      <protection/>
    </xf>
    <xf numFmtId="180" fontId="2" fillId="0" borderId="55" xfId="0" applyNumberFormat="1" applyFont="1" applyFill="1" applyBorder="1" applyAlignment="1" applyProtection="1">
      <alignment horizontal="center" vertical="center" wrapText="1"/>
      <protection/>
    </xf>
    <xf numFmtId="180" fontId="2" fillId="0" borderId="64" xfId="0" applyNumberFormat="1" applyFont="1" applyFill="1" applyBorder="1" applyAlignment="1" applyProtection="1">
      <alignment horizontal="center" vertical="center" wrapText="1"/>
      <protection/>
    </xf>
    <xf numFmtId="180" fontId="2" fillId="0" borderId="67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43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6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2" xfId="0" applyNumberFormat="1" applyFont="1" applyFill="1" applyBorder="1" applyAlignment="1" applyProtection="1">
      <alignment horizontal="center" vertical="center" wrapText="1"/>
      <protection/>
    </xf>
    <xf numFmtId="180" fontId="2" fillId="0" borderId="39" xfId="0" applyNumberFormat="1" applyFont="1" applyFill="1" applyBorder="1" applyAlignment="1" applyProtection="1">
      <alignment horizontal="center" vertical="center" wrapText="1"/>
      <protection/>
    </xf>
    <xf numFmtId="180" fontId="2" fillId="0" borderId="91" xfId="0" applyNumberFormat="1" applyFont="1" applyFill="1" applyBorder="1" applyAlignment="1" applyProtection="1">
      <alignment horizontal="center" vertical="center" wrapText="1"/>
      <protection/>
    </xf>
    <xf numFmtId="180" fontId="2" fillId="0" borderId="23" xfId="0" applyNumberFormat="1" applyFont="1" applyFill="1" applyBorder="1" applyAlignment="1" applyProtection="1">
      <alignment horizontal="center" vertical="center"/>
      <protection/>
    </xf>
    <xf numFmtId="180" fontId="2" fillId="0" borderId="62" xfId="0" applyNumberFormat="1" applyFont="1" applyFill="1" applyBorder="1" applyAlignment="1" applyProtection="1">
      <alignment horizontal="center" vertical="center"/>
      <protection/>
    </xf>
    <xf numFmtId="180" fontId="2" fillId="0" borderId="82" xfId="0" applyNumberFormat="1" applyFont="1" applyFill="1" applyBorder="1" applyAlignment="1" applyProtection="1">
      <alignment horizontal="center" vertical="center"/>
      <protection/>
    </xf>
    <xf numFmtId="180" fontId="2" fillId="0" borderId="73" xfId="0" applyNumberFormat="1" applyFont="1" applyFill="1" applyBorder="1" applyAlignment="1" applyProtection="1">
      <alignment horizontal="center" vertical="center"/>
      <protection/>
    </xf>
    <xf numFmtId="180" fontId="2" fillId="0" borderId="83" xfId="0" applyNumberFormat="1" applyFont="1" applyFill="1" applyBorder="1" applyAlignment="1" applyProtection="1">
      <alignment horizontal="center" vertical="center"/>
      <protection/>
    </xf>
    <xf numFmtId="180" fontId="2" fillId="0" borderId="74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7" xfId="0" applyNumberFormat="1" applyFont="1" applyFill="1" applyBorder="1" applyAlignment="1" applyProtection="1">
      <alignment horizontal="center" vertical="center"/>
      <protection/>
    </xf>
    <xf numFmtId="180" fontId="2" fillId="0" borderId="86" xfId="0" applyNumberFormat="1" applyFont="1" applyFill="1" applyBorder="1" applyAlignment="1" applyProtection="1">
      <alignment horizontal="center" vertical="center"/>
      <protection/>
    </xf>
    <xf numFmtId="180" fontId="2" fillId="0" borderId="40" xfId="0" applyNumberFormat="1" applyFont="1" applyFill="1" applyBorder="1" applyAlignment="1" applyProtection="1">
      <alignment horizontal="center" vertical="center"/>
      <protection/>
    </xf>
    <xf numFmtId="181" fontId="2" fillId="0" borderId="48" xfId="0" applyNumberFormat="1" applyFont="1" applyFill="1" applyBorder="1" applyAlignment="1" applyProtection="1">
      <alignment horizontal="center" vertical="center"/>
      <protection/>
    </xf>
    <xf numFmtId="181" fontId="2" fillId="0" borderId="81" xfId="0" applyNumberFormat="1" applyFont="1" applyFill="1" applyBorder="1" applyAlignment="1" applyProtection="1">
      <alignment horizontal="center" vertical="center"/>
      <protection/>
    </xf>
    <xf numFmtId="1" fontId="2" fillId="0" borderId="92" xfId="0" applyNumberFormat="1" applyFont="1" applyFill="1" applyBorder="1" applyAlignment="1" applyProtection="1">
      <alignment horizontal="center" vertical="center"/>
      <protection/>
    </xf>
    <xf numFmtId="1" fontId="2" fillId="0" borderId="76" xfId="0" applyNumberFormat="1" applyFont="1" applyFill="1" applyBorder="1" applyAlignment="1" applyProtection="1">
      <alignment horizontal="center" vertical="center"/>
      <protection/>
    </xf>
    <xf numFmtId="180" fontId="2" fillId="0" borderId="52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79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72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66" xfId="0" applyNumberFormat="1" applyFont="1" applyFill="1" applyBorder="1" applyAlignment="1" applyProtection="1">
      <alignment horizontal="center" vertical="center"/>
      <protection/>
    </xf>
    <xf numFmtId="180" fontId="2" fillId="0" borderId="42" xfId="0" applyNumberFormat="1" applyFont="1" applyFill="1" applyBorder="1" applyAlignment="1" applyProtection="1">
      <alignment horizontal="center" vertical="center"/>
      <protection/>
    </xf>
    <xf numFmtId="180" fontId="2" fillId="0" borderId="75" xfId="0" applyNumberFormat="1" applyFont="1" applyFill="1" applyBorder="1" applyAlignment="1" applyProtection="1">
      <alignment horizontal="center" vertical="center"/>
      <protection/>
    </xf>
    <xf numFmtId="181" fontId="2" fillId="0" borderId="92" xfId="0" applyNumberFormat="1" applyFont="1" applyFill="1" applyBorder="1" applyAlignment="1" applyProtection="1">
      <alignment horizontal="center" vertical="center"/>
      <protection/>
    </xf>
    <xf numFmtId="180" fontId="6" fillId="0" borderId="14" xfId="0" applyNumberFormat="1" applyFont="1" applyFill="1" applyBorder="1" applyAlignment="1" applyProtection="1">
      <alignment horizontal="center" vertical="center"/>
      <protection/>
    </xf>
    <xf numFmtId="180" fontId="6" fillId="0" borderId="65" xfId="0" applyNumberFormat="1" applyFont="1" applyFill="1" applyBorder="1" applyAlignment="1" applyProtection="1">
      <alignment horizontal="center" vertical="center"/>
      <protection/>
    </xf>
    <xf numFmtId="180" fontId="2" fillId="0" borderId="65" xfId="0" applyNumberFormat="1" applyFont="1" applyFill="1" applyBorder="1" applyAlignment="1" applyProtection="1">
      <alignment horizontal="center" vertical="center"/>
      <protection/>
    </xf>
    <xf numFmtId="0" fontId="6" fillId="32" borderId="14" xfId="0" applyFont="1" applyFill="1" applyBorder="1" applyAlignment="1">
      <alignment horizontal="right" vertical="center" wrapText="1"/>
    </xf>
    <xf numFmtId="0" fontId="6" fillId="32" borderId="66" xfId="0" applyFont="1" applyFill="1" applyBorder="1" applyAlignment="1">
      <alignment horizontal="right" vertical="center" wrapText="1"/>
    </xf>
    <xf numFmtId="0" fontId="6" fillId="34" borderId="29" xfId="0" applyFont="1" applyFill="1" applyBorder="1" applyAlignment="1">
      <alignment horizontal="right" vertical="center" wrapText="1"/>
    </xf>
    <xf numFmtId="0" fontId="6" fillId="34" borderId="45" xfId="0" applyFont="1" applyFill="1" applyBorder="1" applyAlignment="1">
      <alignment horizontal="righ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49" fontId="6" fillId="34" borderId="34" xfId="0" applyNumberFormat="1" applyFont="1" applyFill="1" applyBorder="1" applyAlignment="1">
      <alignment horizontal="left" vertical="center" wrapText="1"/>
    </xf>
    <xf numFmtId="49" fontId="6" fillId="6" borderId="15" xfId="0" applyNumberFormat="1" applyFont="1" applyFill="1" applyBorder="1" applyAlignment="1" applyProtection="1">
      <alignment horizontal="center" vertical="center"/>
      <protection/>
    </xf>
    <xf numFmtId="49" fontId="6" fillId="6" borderId="17" xfId="0" applyNumberFormat="1" applyFont="1" applyFill="1" applyBorder="1" applyAlignment="1" applyProtection="1">
      <alignment horizontal="center" vertical="center"/>
      <protection/>
    </xf>
    <xf numFmtId="49" fontId="27" fillId="0" borderId="14" xfId="0" applyNumberFormat="1" applyFont="1" applyFill="1" applyBorder="1" applyAlignment="1" applyProtection="1">
      <alignment horizontal="center" vertical="center" wrapText="1"/>
      <protection/>
    </xf>
    <xf numFmtId="49" fontId="27" fillId="0" borderId="65" xfId="0" applyNumberFormat="1" applyFont="1" applyFill="1" applyBorder="1" applyAlignment="1" applyProtection="1">
      <alignment horizontal="center" vertical="center" wrapText="1"/>
      <protection/>
    </xf>
    <xf numFmtId="49" fontId="27" fillId="0" borderId="84" xfId="0" applyNumberFormat="1" applyFont="1" applyFill="1" applyBorder="1" applyAlignment="1" applyProtection="1">
      <alignment horizontal="center" vertical="center" wrapText="1"/>
      <protection/>
    </xf>
    <xf numFmtId="49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49" fontId="27" fillId="0" borderId="19" xfId="0" applyNumberFormat="1" applyFont="1" applyFill="1" applyBorder="1" applyAlignment="1" applyProtection="1">
      <alignment horizontal="center" vertical="center" wrapText="1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right"/>
    </xf>
    <xf numFmtId="49" fontId="6" fillId="6" borderId="15" xfId="0" applyNumberFormat="1" applyFont="1" applyFill="1" applyBorder="1" applyAlignment="1" applyProtection="1">
      <alignment horizontal="right" vertical="center"/>
      <protection/>
    </xf>
    <xf numFmtId="49" fontId="6" fillId="6" borderId="17" xfId="0" applyNumberFormat="1" applyFont="1" applyFill="1" applyBorder="1" applyAlignment="1" applyProtection="1">
      <alignment horizontal="right" vertical="center"/>
      <protection/>
    </xf>
    <xf numFmtId="0" fontId="6" fillId="33" borderId="23" xfId="0" applyNumberFormat="1" applyFont="1" applyFill="1" applyBorder="1" applyAlignment="1" applyProtection="1">
      <alignment horizontal="center" vertical="center"/>
      <protection/>
    </xf>
    <xf numFmtId="0" fontId="6" fillId="33" borderId="62" xfId="0" applyNumberFormat="1" applyFont="1" applyFill="1" applyBorder="1" applyAlignment="1" applyProtection="1">
      <alignment horizontal="center" vertical="center"/>
      <protection/>
    </xf>
    <xf numFmtId="1" fontId="2" fillId="34" borderId="14" xfId="0" applyNumberFormat="1" applyFont="1" applyFill="1" applyBorder="1" applyAlignment="1">
      <alignment horizontal="center" vertical="center" wrapText="1"/>
    </xf>
    <xf numFmtId="0" fontId="0" fillId="34" borderId="66" xfId="0" applyFill="1" applyBorder="1" applyAlignment="1">
      <alignment horizontal="center" vertical="center" wrapText="1"/>
    </xf>
    <xf numFmtId="182" fontId="6" fillId="0" borderId="37" xfId="0" applyNumberFormat="1" applyFont="1" applyBorder="1" applyAlignment="1">
      <alignment horizontal="center" vertical="center" wrapText="1"/>
    </xf>
    <xf numFmtId="182" fontId="6" fillId="0" borderId="86" xfId="0" applyNumberFormat="1" applyFont="1" applyBorder="1" applyAlignment="1">
      <alignment horizontal="center" vertical="center" wrapText="1"/>
    </xf>
    <xf numFmtId="182" fontId="6" fillId="0" borderId="40" xfId="0" applyNumberFormat="1" applyFont="1" applyBorder="1" applyAlignment="1">
      <alignment horizontal="center" vertical="center" wrapText="1"/>
    </xf>
    <xf numFmtId="182" fontId="6" fillId="0" borderId="37" xfId="0" applyNumberFormat="1" applyFont="1" applyFill="1" applyBorder="1" applyAlignment="1" applyProtection="1">
      <alignment horizontal="center" vertical="center" wrapText="1"/>
      <protection/>
    </xf>
    <xf numFmtId="182" fontId="6" fillId="0" borderId="86" xfId="0" applyNumberFormat="1" applyFont="1" applyFill="1" applyBorder="1" applyAlignment="1" applyProtection="1">
      <alignment horizontal="center" vertical="center" wrapText="1"/>
      <protection/>
    </xf>
    <xf numFmtId="182" fontId="6" fillId="0" borderId="40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Тіт_ЕП_бакалавр_2013_201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"/>
  <sheetViews>
    <sheetView view="pageBreakPreview" zoomScale="70" zoomScaleSheetLayoutView="70" zoomScalePageLayoutView="0" workbookViewId="0" topLeftCell="A10">
      <selection activeCell="A25" sqref="A25:AZ25"/>
    </sheetView>
  </sheetViews>
  <sheetFormatPr defaultColWidth="3.25390625" defaultRowHeight="12.75"/>
  <cols>
    <col min="1" max="1" width="4.875" style="1" customWidth="1"/>
    <col min="2" max="2" width="4.375" style="1" customWidth="1"/>
    <col min="3" max="3" width="3.25390625" style="1" customWidth="1"/>
    <col min="4" max="4" width="4.625" style="1" customWidth="1"/>
    <col min="5" max="7" width="3.25390625" style="1" customWidth="1"/>
    <col min="8" max="8" width="4.375" style="1" customWidth="1"/>
    <col min="9" max="10" width="3.25390625" style="1" customWidth="1"/>
    <col min="11" max="11" width="3.75390625" style="1" customWidth="1"/>
    <col min="12" max="12" width="4.625" style="1" customWidth="1"/>
    <col min="13" max="13" width="5.25390625" style="1" customWidth="1"/>
    <col min="14" max="14" width="3.875" style="1" customWidth="1"/>
    <col min="15" max="15" width="5.125" style="1" customWidth="1"/>
    <col min="16" max="16" width="4.625" style="1" customWidth="1"/>
    <col min="17" max="17" width="3.75390625" style="1" customWidth="1"/>
    <col min="18" max="18" width="5.75390625" style="1" customWidth="1"/>
    <col min="19" max="19" width="4.25390625" style="1" customWidth="1"/>
    <col min="20" max="20" width="3.75390625" style="1" customWidth="1"/>
    <col min="21" max="21" width="4.00390625" style="1" customWidth="1"/>
    <col min="22" max="22" width="4.375" style="1" customWidth="1"/>
    <col min="23" max="23" width="4.125" style="1" customWidth="1"/>
    <col min="24" max="24" width="3.75390625" style="1" customWidth="1"/>
    <col min="25" max="25" width="4.00390625" style="1" customWidth="1"/>
    <col min="26" max="26" width="4.125" style="1" customWidth="1"/>
    <col min="27" max="27" width="4.00390625" style="1" customWidth="1"/>
    <col min="28" max="28" width="4.125" style="1" customWidth="1"/>
    <col min="29" max="30" width="3.875" style="1" customWidth="1"/>
    <col min="31" max="32" width="4.00390625" style="1" customWidth="1"/>
    <col min="33" max="34" width="4.125" style="1" customWidth="1"/>
    <col min="35" max="35" width="4.375" style="1" customWidth="1"/>
    <col min="36" max="37" width="5.00390625" style="1" customWidth="1"/>
    <col min="38" max="38" width="4.625" style="1" customWidth="1"/>
    <col min="39" max="39" width="5.00390625" style="1" customWidth="1"/>
    <col min="40" max="40" width="5.125" style="1" customWidth="1"/>
    <col min="41" max="41" width="4.875" style="1" customWidth="1"/>
    <col min="42" max="42" width="5.375" style="1" customWidth="1"/>
    <col min="43" max="43" width="4.875" style="1" customWidth="1"/>
    <col min="44" max="44" width="3.75390625" style="1" customWidth="1"/>
    <col min="45" max="45" width="4.375" style="1" customWidth="1"/>
    <col min="46" max="46" width="4.00390625" style="1" customWidth="1"/>
    <col min="47" max="48" width="4.625" style="1" customWidth="1"/>
    <col min="49" max="49" width="4.375" style="1" customWidth="1"/>
    <col min="50" max="50" width="3.875" style="1" customWidth="1"/>
    <col min="51" max="51" width="4.00390625" style="1" customWidth="1"/>
    <col min="52" max="52" width="4.125" style="1" customWidth="1"/>
    <col min="53" max="53" width="3.75390625" style="1" customWidth="1"/>
    <col min="54" max="56" width="3.25390625" style="1" customWidth="1"/>
    <col min="57" max="57" width="5.00390625" style="1" customWidth="1"/>
    <col min="58" max="16384" width="3.25390625" style="1" customWidth="1"/>
  </cols>
  <sheetData>
    <row r="1" spans="1:57" ht="18.75" customHeight="1">
      <c r="A1" s="1789" t="s">
        <v>199</v>
      </c>
      <c r="B1" s="1789"/>
      <c r="C1" s="1789"/>
      <c r="D1" s="1789"/>
      <c r="E1" s="1789"/>
      <c r="F1" s="1789"/>
      <c r="G1" s="1789"/>
      <c r="H1" s="1789"/>
      <c r="I1" s="1789"/>
      <c r="J1" s="1789"/>
      <c r="K1" s="1789"/>
      <c r="L1" s="1789"/>
      <c r="M1" s="1789"/>
      <c r="N1" s="1789"/>
      <c r="O1" s="1789"/>
      <c r="P1" s="1798" t="s">
        <v>22</v>
      </c>
      <c r="Q1" s="1798"/>
      <c r="R1" s="1798"/>
      <c r="S1" s="1798"/>
      <c r="T1" s="1798"/>
      <c r="U1" s="1798"/>
      <c r="V1" s="1798"/>
      <c r="W1" s="1798"/>
      <c r="X1" s="1798"/>
      <c r="Y1" s="1798"/>
      <c r="Z1" s="1798"/>
      <c r="AA1" s="1798"/>
      <c r="AB1" s="1798"/>
      <c r="AC1" s="1798"/>
      <c r="AD1" s="1798"/>
      <c r="AE1" s="1798"/>
      <c r="AF1" s="1798"/>
      <c r="AG1" s="1798"/>
      <c r="AH1" s="1798"/>
      <c r="AI1" s="1798"/>
      <c r="AJ1" s="1798"/>
      <c r="AK1" s="1798"/>
      <c r="AL1" s="1798"/>
      <c r="AM1" s="1798"/>
      <c r="AN1" s="1798"/>
      <c r="AO1" s="1794"/>
      <c r="AP1" s="1794"/>
      <c r="AQ1" s="1794"/>
      <c r="AR1" s="1794"/>
      <c r="AS1" s="1794"/>
      <c r="AT1" s="1794"/>
      <c r="AU1" s="1794"/>
      <c r="AV1" s="1794"/>
      <c r="AW1" s="1794"/>
      <c r="AX1" s="1794"/>
      <c r="AY1" s="1794"/>
      <c r="AZ1" s="1794"/>
      <c r="BA1" s="1794"/>
      <c r="BB1" s="1794"/>
      <c r="BC1" s="1794"/>
      <c r="BD1" s="1794"/>
      <c r="BE1" s="1794"/>
    </row>
    <row r="2" spans="1:57" ht="18.75" customHeight="1">
      <c r="A2" s="1789" t="s">
        <v>200</v>
      </c>
      <c r="B2" s="1789"/>
      <c r="C2" s="1789"/>
      <c r="D2" s="1789"/>
      <c r="E2" s="1789"/>
      <c r="F2" s="1789"/>
      <c r="G2" s="1789"/>
      <c r="H2" s="1789"/>
      <c r="I2" s="1789"/>
      <c r="J2" s="1789"/>
      <c r="K2" s="1789"/>
      <c r="L2" s="1789"/>
      <c r="M2" s="1789"/>
      <c r="N2" s="1789"/>
      <c r="O2" s="1789"/>
      <c r="P2" s="1790" t="s">
        <v>14</v>
      </c>
      <c r="Q2" s="1790"/>
      <c r="R2" s="1790"/>
      <c r="S2" s="1790"/>
      <c r="T2" s="1790"/>
      <c r="U2" s="1790"/>
      <c r="V2" s="1790"/>
      <c r="W2" s="1790"/>
      <c r="X2" s="1790"/>
      <c r="Y2" s="1790"/>
      <c r="Z2" s="1790"/>
      <c r="AA2" s="1790"/>
      <c r="AB2" s="1790"/>
      <c r="AC2" s="1790"/>
      <c r="AD2" s="1790"/>
      <c r="AE2" s="1790"/>
      <c r="AF2" s="1790"/>
      <c r="AG2" s="1790"/>
      <c r="AH2" s="1790"/>
      <c r="AI2" s="1790"/>
      <c r="AJ2" s="1790"/>
      <c r="AK2" s="1790"/>
      <c r="AL2" s="1790"/>
      <c r="AM2" s="1790"/>
      <c r="AN2" s="1790"/>
      <c r="AO2" s="1795"/>
      <c r="AP2" s="1795"/>
      <c r="AQ2" s="1795"/>
      <c r="AR2" s="1795"/>
      <c r="AS2" s="1795"/>
      <c r="AT2" s="1795"/>
      <c r="AU2" s="1795"/>
      <c r="AV2" s="1795"/>
      <c r="AW2" s="1795"/>
      <c r="AX2" s="1795"/>
      <c r="AY2" s="1795"/>
      <c r="AZ2" s="1795"/>
      <c r="BA2" s="1795"/>
      <c r="BB2" s="1795"/>
      <c r="BC2" s="1795"/>
      <c r="BD2" s="1795"/>
      <c r="BE2" s="1795"/>
    </row>
    <row r="3" spans="1:57" ht="39" customHeight="1">
      <c r="A3" s="1814" t="s">
        <v>205</v>
      </c>
      <c r="B3" s="1814"/>
      <c r="C3" s="1814"/>
      <c r="D3" s="1814"/>
      <c r="E3" s="1814"/>
      <c r="F3" s="1814"/>
      <c r="G3" s="1814"/>
      <c r="H3" s="1814"/>
      <c r="I3" s="1814"/>
      <c r="J3" s="1814"/>
      <c r="K3" s="1814"/>
      <c r="L3" s="1814"/>
      <c r="M3" s="1814"/>
      <c r="N3" s="1814"/>
      <c r="O3" s="1814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1793" t="s">
        <v>203</v>
      </c>
      <c r="AP3" s="1793"/>
      <c r="AQ3" s="1793"/>
      <c r="AR3" s="1793"/>
      <c r="AS3" s="1793"/>
      <c r="AT3" s="1793"/>
      <c r="AU3" s="1793"/>
      <c r="AV3" s="1793"/>
      <c r="AW3" s="1793"/>
      <c r="AX3" s="1793"/>
      <c r="AY3" s="1793"/>
      <c r="AZ3" s="1793"/>
      <c r="BA3" s="1793"/>
      <c r="BB3" s="1793"/>
      <c r="BC3" s="1793"/>
      <c r="BD3" s="1793"/>
      <c r="BE3" s="1793"/>
    </row>
    <row r="4" spans="1:57" ht="30" customHeight="1">
      <c r="A4" s="1814" t="s">
        <v>206</v>
      </c>
      <c r="B4" s="1814"/>
      <c r="C4" s="1814"/>
      <c r="D4" s="1814"/>
      <c r="E4" s="1814"/>
      <c r="F4" s="1814"/>
      <c r="G4" s="1814"/>
      <c r="H4" s="1814"/>
      <c r="I4" s="1814"/>
      <c r="J4" s="1814"/>
      <c r="K4" s="1814"/>
      <c r="L4" s="1814"/>
      <c r="M4" s="1814"/>
      <c r="N4" s="1814"/>
      <c r="O4" s="1814"/>
      <c r="P4" s="1791" t="s">
        <v>30</v>
      </c>
      <c r="Q4" s="1791"/>
      <c r="R4" s="1791"/>
      <c r="S4" s="1791"/>
      <c r="T4" s="1791"/>
      <c r="U4" s="1791"/>
      <c r="V4" s="1791"/>
      <c r="W4" s="1791"/>
      <c r="X4" s="1791"/>
      <c r="Y4" s="1791"/>
      <c r="Z4" s="1791"/>
      <c r="AA4" s="1791"/>
      <c r="AB4" s="1791"/>
      <c r="AC4" s="1791"/>
      <c r="AD4" s="1791"/>
      <c r="AE4" s="1791"/>
      <c r="AF4" s="1791"/>
      <c r="AG4" s="1791"/>
      <c r="AH4" s="1791"/>
      <c r="AI4" s="1791"/>
      <c r="AJ4" s="1791"/>
      <c r="AK4" s="1791"/>
      <c r="AL4" s="1791"/>
      <c r="AM4" s="1791"/>
      <c r="AN4" s="1791"/>
      <c r="AO4" s="1793" t="s">
        <v>129</v>
      </c>
      <c r="AP4" s="1793"/>
      <c r="AQ4" s="1793"/>
      <c r="AR4" s="1793"/>
      <c r="AS4" s="1793"/>
      <c r="AT4" s="1793"/>
      <c r="AU4" s="1793"/>
      <c r="AV4" s="1793"/>
      <c r="AW4" s="1793"/>
      <c r="AX4" s="1793"/>
      <c r="AY4" s="1793"/>
      <c r="AZ4" s="1793"/>
      <c r="BA4" s="1793"/>
      <c r="BB4" s="1793"/>
      <c r="BC4" s="1793"/>
      <c r="BD4" s="1793"/>
      <c r="BE4" s="1793"/>
    </row>
    <row r="5" spans="1:57" s="4" customFormat="1" ht="36" customHeight="1">
      <c r="A5" s="680" t="s">
        <v>18</v>
      </c>
      <c r="B5" s="680"/>
      <c r="C5" s="680"/>
      <c r="D5" s="680"/>
      <c r="E5" s="680"/>
      <c r="F5" s="680"/>
      <c r="G5" s="680"/>
      <c r="H5" s="680"/>
      <c r="I5" s="680"/>
      <c r="J5" s="680"/>
      <c r="K5" s="680"/>
      <c r="L5" s="680"/>
      <c r="M5" s="680"/>
      <c r="N5" s="680"/>
      <c r="O5" s="680"/>
      <c r="P5" s="1797" t="s">
        <v>31</v>
      </c>
      <c r="Q5" s="1797"/>
      <c r="R5" s="1797"/>
      <c r="S5" s="1797"/>
      <c r="T5" s="1797"/>
      <c r="U5" s="1797"/>
      <c r="V5" s="1797"/>
      <c r="W5" s="1797"/>
      <c r="X5" s="1797"/>
      <c r="Y5" s="1797"/>
      <c r="Z5" s="1797"/>
      <c r="AA5" s="1797"/>
      <c r="AB5" s="1797"/>
      <c r="AC5" s="1797"/>
      <c r="AD5" s="1797"/>
      <c r="AE5" s="1797"/>
      <c r="AF5" s="1797"/>
      <c r="AG5" s="1797"/>
      <c r="AH5" s="1797"/>
      <c r="AI5" s="1797"/>
      <c r="AJ5" s="1797"/>
      <c r="AK5" s="1797"/>
      <c r="AL5" s="1797"/>
      <c r="AM5" s="1797"/>
      <c r="AN5" s="1797"/>
      <c r="AO5" s="1793" t="s">
        <v>204</v>
      </c>
      <c r="AP5" s="1796"/>
      <c r="AQ5" s="1796"/>
      <c r="AR5" s="1796"/>
      <c r="AS5" s="1796"/>
      <c r="AT5" s="1796"/>
      <c r="AU5" s="1796"/>
      <c r="AV5" s="1796"/>
      <c r="AW5" s="1796"/>
      <c r="AX5" s="1796"/>
      <c r="AY5" s="1796"/>
      <c r="AZ5" s="1796"/>
      <c r="BA5" s="1796"/>
      <c r="BB5" s="1796"/>
      <c r="BC5" s="1796"/>
      <c r="BD5" s="1796"/>
      <c r="BE5" s="1796"/>
    </row>
    <row r="6" spans="1:58" s="4" customFormat="1" ht="24" customHeight="1">
      <c r="A6" s="1789" t="s">
        <v>201</v>
      </c>
      <c r="B6" s="1789"/>
      <c r="C6" s="1789"/>
      <c r="D6" s="1789"/>
      <c r="E6" s="1789"/>
      <c r="F6" s="1789"/>
      <c r="G6" s="1789"/>
      <c r="H6" s="1789"/>
      <c r="I6" s="1789"/>
      <c r="J6" s="1789"/>
      <c r="K6" s="1789"/>
      <c r="L6" s="1789"/>
      <c r="M6" s="1789"/>
      <c r="N6" s="1789"/>
      <c r="O6" s="1789"/>
      <c r="P6" s="1836" t="s">
        <v>167</v>
      </c>
      <c r="Q6" s="1836"/>
      <c r="R6" s="1836"/>
      <c r="S6" s="1836"/>
      <c r="T6" s="1836"/>
      <c r="U6" s="1836"/>
      <c r="V6" s="1836"/>
      <c r="W6" s="1836"/>
      <c r="X6" s="1836"/>
      <c r="Y6" s="1836"/>
      <c r="Z6" s="1836"/>
      <c r="AA6" s="1836"/>
      <c r="AB6" s="1836"/>
      <c r="AC6" s="1836"/>
      <c r="AD6" s="1836"/>
      <c r="AE6" s="1836"/>
      <c r="AF6" s="1836"/>
      <c r="AG6" s="1836"/>
      <c r="AH6" s="1836"/>
      <c r="AI6" s="1836"/>
      <c r="AJ6" s="1836"/>
      <c r="AK6" s="1836"/>
      <c r="AL6" s="1836"/>
      <c r="AM6" s="1836"/>
      <c r="AN6" s="1836"/>
      <c r="AO6" s="1815"/>
      <c r="AP6" s="1817"/>
      <c r="AQ6" s="1817"/>
      <c r="AR6" s="1817"/>
      <c r="AS6" s="1817"/>
      <c r="AT6" s="1817"/>
      <c r="AU6" s="1817"/>
      <c r="AV6" s="1817"/>
      <c r="AW6" s="1817"/>
      <c r="AX6" s="1817"/>
      <c r="AY6" s="1817"/>
      <c r="AZ6" s="1817"/>
      <c r="BA6" s="1817"/>
      <c r="BB6" s="1817"/>
      <c r="BC6" s="1817"/>
      <c r="BD6" s="1817"/>
      <c r="BE6" s="1817"/>
      <c r="BF6" s="1817"/>
    </row>
    <row r="7" spans="1:58" s="4" customFormat="1" ht="28.5" customHeight="1">
      <c r="A7" s="1789"/>
      <c r="B7" s="1789"/>
      <c r="C7" s="1789"/>
      <c r="D7" s="1789"/>
      <c r="E7" s="1789"/>
      <c r="F7" s="1789"/>
      <c r="G7" s="1789"/>
      <c r="H7" s="1789"/>
      <c r="I7" s="1789"/>
      <c r="J7" s="1789"/>
      <c r="K7" s="1789"/>
      <c r="L7" s="1789"/>
      <c r="M7" s="1789"/>
      <c r="N7" s="1789"/>
      <c r="O7" s="1789"/>
      <c r="P7" s="1792" t="s">
        <v>168</v>
      </c>
      <c r="Q7" s="1792"/>
      <c r="R7" s="1792"/>
      <c r="S7" s="1792"/>
      <c r="T7" s="1792"/>
      <c r="U7" s="1792"/>
      <c r="V7" s="1792"/>
      <c r="W7" s="1792"/>
      <c r="X7" s="1792"/>
      <c r="Y7" s="1792"/>
      <c r="Z7" s="1792"/>
      <c r="AA7" s="1792"/>
      <c r="AB7" s="1792"/>
      <c r="AC7" s="1792"/>
      <c r="AD7" s="1792"/>
      <c r="AE7" s="1792"/>
      <c r="AF7" s="1792"/>
      <c r="AG7" s="1792"/>
      <c r="AH7" s="1792"/>
      <c r="AI7" s="1792"/>
      <c r="AJ7" s="1792"/>
      <c r="AK7" s="1792"/>
      <c r="AL7" s="1792"/>
      <c r="AM7" s="1792"/>
      <c r="AN7" s="1792"/>
      <c r="AO7" s="1815"/>
      <c r="AP7" s="1817"/>
      <c r="AQ7" s="1817"/>
      <c r="AR7" s="1817"/>
      <c r="AS7" s="1817"/>
      <c r="AT7" s="1817"/>
      <c r="AU7" s="1817"/>
      <c r="AV7" s="1817"/>
      <c r="AW7" s="1817"/>
      <c r="AX7" s="1817"/>
      <c r="AY7" s="1817"/>
      <c r="AZ7" s="1817"/>
      <c r="BA7" s="1817"/>
      <c r="BB7" s="1817"/>
      <c r="BC7" s="1817"/>
      <c r="BD7" s="1817"/>
      <c r="BE7" s="1817"/>
      <c r="BF7" s="1817"/>
    </row>
    <row r="8" spans="16:58" s="4" customFormat="1" ht="22.5" customHeight="1">
      <c r="P8" s="526" t="s">
        <v>202</v>
      </c>
      <c r="Q8" s="526"/>
      <c r="R8" s="526"/>
      <c r="S8" s="526"/>
      <c r="T8" s="527" t="s">
        <v>169</v>
      </c>
      <c r="U8" s="527"/>
      <c r="V8" s="527"/>
      <c r="W8" s="527"/>
      <c r="X8" s="527"/>
      <c r="Y8" s="527"/>
      <c r="Z8" s="527"/>
      <c r="AA8" s="527"/>
      <c r="AB8" s="527"/>
      <c r="AC8" s="527"/>
      <c r="AD8" s="527"/>
      <c r="AE8" s="527"/>
      <c r="AF8" s="527"/>
      <c r="AG8" s="527"/>
      <c r="AH8" s="527"/>
      <c r="AI8" s="527"/>
      <c r="AJ8" s="527"/>
      <c r="AK8" s="527"/>
      <c r="AL8" s="527"/>
      <c r="AM8" s="527"/>
      <c r="AN8" s="527"/>
      <c r="AO8" s="1815"/>
      <c r="AP8" s="1817"/>
      <c r="AQ8" s="1817"/>
      <c r="AR8" s="1817"/>
      <c r="AS8" s="1817"/>
      <c r="AT8" s="1817"/>
      <c r="AU8" s="1817"/>
      <c r="AV8" s="1817"/>
      <c r="AW8" s="1817"/>
      <c r="AX8" s="1817"/>
      <c r="AY8" s="1817"/>
      <c r="AZ8" s="1817"/>
      <c r="BA8" s="1817"/>
      <c r="BB8" s="1817"/>
      <c r="BC8" s="1817"/>
      <c r="BD8" s="1817"/>
      <c r="BE8" s="1817"/>
      <c r="BF8" s="1817"/>
    </row>
    <row r="9" spans="16:58" s="4" customFormat="1" ht="24" customHeight="1">
      <c r="P9" s="1812" t="s">
        <v>170</v>
      </c>
      <c r="Q9" s="1813"/>
      <c r="R9" s="1813"/>
      <c r="S9" s="1813"/>
      <c r="T9" s="1813"/>
      <c r="U9" s="1813"/>
      <c r="V9" s="1813"/>
      <c r="W9" s="1813"/>
      <c r="X9" s="1813"/>
      <c r="Y9" s="1813"/>
      <c r="Z9" s="1813"/>
      <c r="AA9" s="1813"/>
      <c r="AB9" s="1813"/>
      <c r="AC9" s="1813"/>
      <c r="AD9" s="1813"/>
      <c r="AE9" s="1813"/>
      <c r="AF9" s="1813"/>
      <c r="AG9" s="1813"/>
      <c r="AH9" s="1813"/>
      <c r="AI9" s="1813"/>
      <c r="AJ9" s="1813"/>
      <c r="AK9" s="1813"/>
      <c r="AL9" s="1813"/>
      <c r="AM9" s="1813"/>
      <c r="AO9" s="1815"/>
      <c r="AP9" s="1817"/>
      <c r="AQ9" s="1817"/>
      <c r="AR9" s="1817"/>
      <c r="AS9" s="1817"/>
      <c r="AT9" s="1817"/>
      <c r="AU9" s="1817"/>
      <c r="AV9" s="1817"/>
      <c r="AW9" s="1817"/>
      <c r="AX9" s="1817"/>
      <c r="AY9" s="1817"/>
      <c r="AZ9" s="1817"/>
      <c r="BA9" s="1817"/>
      <c r="BB9" s="1817"/>
      <c r="BC9" s="1817"/>
      <c r="BD9" s="1817"/>
      <c r="BE9" s="1817"/>
      <c r="BF9" s="1817"/>
    </row>
    <row r="10" spans="16:58" s="4" customFormat="1" ht="21" customHeight="1">
      <c r="P10" s="1840" t="s">
        <v>125</v>
      </c>
      <c r="Q10" s="1841"/>
      <c r="R10" s="1841"/>
      <c r="S10" s="1841"/>
      <c r="T10" s="1841"/>
      <c r="U10" s="1841"/>
      <c r="V10" s="1841"/>
      <c r="W10" s="1841"/>
      <c r="X10" s="1841"/>
      <c r="Y10" s="1841"/>
      <c r="Z10" s="1841"/>
      <c r="AA10" s="1841"/>
      <c r="AB10" s="1841"/>
      <c r="AC10" s="1841"/>
      <c r="AD10" s="1841"/>
      <c r="AE10" s="1841"/>
      <c r="AF10" s="1841"/>
      <c r="AG10" s="1841"/>
      <c r="AH10" s="1841"/>
      <c r="AI10" s="1841"/>
      <c r="AJ10" s="1841"/>
      <c r="AK10" s="1841"/>
      <c r="AL10" s="1841"/>
      <c r="AM10" s="1841"/>
      <c r="AN10" s="526"/>
      <c r="AO10" s="1815"/>
      <c r="AP10" s="1817"/>
      <c r="AQ10" s="1817"/>
      <c r="AR10" s="1817"/>
      <c r="AS10" s="1817"/>
      <c r="AT10" s="1817"/>
      <c r="AU10" s="1817"/>
      <c r="AV10" s="1817"/>
      <c r="AW10" s="1817"/>
      <c r="AX10" s="1817"/>
      <c r="AY10" s="1817"/>
      <c r="AZ10" s="1817"/>
      <c r="BA10" s="1817"/>
      <c r="BB10" s="1817"/>
      <c r="BC10" s="1817"/>
      <c r="BD10" s="1817"/>
      <c r="BE10" s="1817"/>
      <c r="BF10" s="1817"/>
    </row>
    <row r="11" spans="16:58" s="4" customFormat="1" ht="22.5" customHeight="1">
      <c r="P11" s="1792" t="s">
        <v>244</v>
      </c>
      <c r="Q11" s="1792"/>
      <c r="R11" s="1792"/>
      <c r="S11" s="1792"/>
      <c r="T11" s="1792"/>
      <c r="U11" s="1792"/>
      <c r="V11" s="1792"/>
      <c r="W11" s="1792"/>
      <c r="X11" s="1792"/>
      <c r="Y11" s="1792"/>
      <c r="Z11" s="1792"/>
      <c r="AA11" s="1792"/>
      <c r="AB11" s="1792"/>
      <c r="AC11" s="1792"/>
      <c r="AD11" s="1792"/>
      <c r="AE11" s="1792"/>
      <c r="AF11" s="1792"/>
      <c r="AG11" s="1792"/>
      <c r="AH11" s="1792"/>
      <c r="AI11" s="1792"/>
      <c r="AJ11" s="1792"/>
      <c r="AK11" s="1792"/>
      <c r="AL11" s="1792"/>
      <c r="AM11" s="1792"/>
      <c r="AN11" s="1792"/>
      <c r="AO11" s="1817"/>
      <c r="AP11" s="1817"/>
      <c r="AQ11" s="1817"/>
      <c r="AR11" s="1817"/>
      <c r="AS11" s="1817"/>
      <c r="AT11" s="1817"/>
      <c r="AU11" s="1817"/>
      <c r="AV11" s="1817"/>
      <c r="AW11" s="1817"/>
      <c r="AX11" s="1817"/>
      <c r="AY11" s="1817"/>
      <c r="AZ11" s="1817"/>
      <c r="BA11" s="1817"/>
      <c r="BB11" s="1817"/>
      <c r="BC11" s="1817"/>
      <c r="BD11" s="1817"/>
      <c r="BE11" s="1817"/>
      <c r="BF11" s="1817"/>
    </row>
    <row r="12" spans="41:58" s="4" customFormat="1" ht="22.5" customHeight="1">
      <c r="AO12" s="1815"/>
      <c r="AP12" s="1815"/>
      <c r="AQ12" s="1815"/>
      <c r="AR12" s="1815"/>
      <c r="AS12" s="1815"/>
      <c r="AT12" s="1815"/>
      <c r="AU12" s="1815"/>
      <c r="AV12" s="1815"/>
      <c r="AW12" s="1815"/>
      <c r="AX12" s="1815"/>
      <c r="AY12" s="1815"/>
      <c r="AZ12" s="1815"/>
      <c r="BA12" s="1815"/>
      <c r="BB12" s="1815"/>
      <c r="BC12" s="1815"/>
      <c r="BD12" s="1815"/>
      <c r="BE12" s="1815"/>
      <c r="BF12" s="1815"/>
    </row>
    <row r="13" spans="41:58" s="4" customFormat="1" ht="22.5" customHeight="1">
      <c r="AO13" s="479"/>
      <c r="AP13" s="479"/>
      <c r="AQ13" s="479"/>
      <c r="AR13" s="479"/>
      <c r="AS13" s="479"/>
      <c r="AT13" s="479"/>
      <c r="AU13" s="479"/>
      <c r="AV13" s="479"/>
      <c r="AW13" s="479"/>
      <c r="AX13" s="479"/>
      <c r="AY13" s="479"/>
      <c r="AZ13" s="479"/>
      <c r="BA13" s="479"/>
      <c r="BB13" s="479"/>
      <c r="BC13" s="479"/>
      <c r="BD13" s="479"/>
      <c r="BE13" s="479"/>
      <c r="BF13" s="479"/>
    </row>
    <row r="14" spans="41:58" s="4" customFormat="1" ht="22.5" customHeight="1">
      <c r="AO14" s="479"/>
      <c r="AP14" s="479"/>
      <c r="AQ14" s="479"/>
      <c r="AR14" s="479"/>
      <c r="AS14" s="479"/>
      <c r="AT14" s="479"/>
      <c r="AU14" s="479"/>
      <c r="AV14" s="479"/>
      <c r="AW14" s="479"/>
      <c r="AX14" s="479"/>
      <c r="AY14" s="479"/>
      <c r="AZ14" s="479"/>
      <c r="BA14" s="479"/>
      <c r="BB14" s="479"/>
      <c r="BC14" s="479"/>
      <c r="BD14" s="479"/>
      <c r="BE14" s="479"/>
      <c r="BF14" s="479"/>
    </row>
    <row r="15" spans="41:58" s="4" customFormat="1" ht="22.5" customHeight="1">
      <c r="AO15" s="479"/>
      <c r="AP15" s="479"/>
      <c r="AQ15" s="479"/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</row>
    <row r="16" spans="1:57" s="4" customFormat="1" ht="20.25">
      <c r="A16" s="1837" t="s">
        <v>29</v>
      </c>
      <c r="B16" s="1837"/>
      <c r="C16" s="1837"/>
      <c r="D16" s="1837"/>
      <c r="E16" s="1837"/>
      <c r="F16" s="1837"/>
      <c r="G16" s="1837"/>
      <c r="H16" s="1837"/>
      <c r="I16" s="1837"/>
      <c r="J16" s="1837"/>
      <c r="K16" s="1837"/>
      <c r="L16" s="1837"/>
      <c r="M16" s="1837"/>
      <c r="N16" s="1837"/>
      <c r="O16" s="1837"/>
      <c r="P16" s="1837"/>
      <c r="Q16" s="1837"/>
      <c r="R16" s="1837"/>
      <c r="S16" s="1837"/>
      <c r="T16" s="1837"/>
      <c r="U16" s="1837"/>
      <c r="V16" s="1837"/>
      <c r="W16" s="1837"/>
      <c r="X16" s="1837"/>
      <c r="Y16" s="1837"/>
      <c r="Z16" s="1837"/>
      <c r="AA16" s="1837"/>
      <c r="AB16" s="1837"/>
      <c r="AC16" s="1837"/>
      <c r="AD16" s="1837"/>
      <c r="AE16" s="1837"/>
      <c r="AF16" s="1837"/>
      <c r="AG16" s="1837"/>
      <c r="AH16" s="1837"/>
      <c r="AI16" s="1837"/>
      <c r="AJ16" s="1837"/>
      <c r="AK16" s="1837"/>
      <c r="AL16" s="1837"/>
      <c r="AM16" s="1837"/>
      <c r="AN16" s="1837"/>
      <c r="AO16" s="1837"/>
      <c r="AP16" s="1837"/>
      <c r="AQ16" s="1837"/>
      <c r="AR16" s="1837"/>
      <c r="AS16" s="1837"/>
      <c r="AT16" s="1837"/>
      <c r="AU16" s="1837"/>
      <c r="AV16" s="1837"/>
      <c r="AW16" s="1837"/>
      <c r="AX16" s="1837"/>
      <c r="AY16" s="1837"/>
      <c r="AZ16" s="1837"/>
      <c r="BA16" s="1837"/>
      <c r="BB16" s="1837"/>
      <c r="BC16" s="1837"/>
      <c r="BD16" s="1837"/>
      <c r="BE16" s="1837"/>
    </row>
    <row r="17" ht="18" customHeight="1"/>
    <row r="18" spans="1:57" ht="18" customHeight="1">
      <c r="A18" s="1839" t="s">
        <v>12</v>
      </c>
      <c r="B18" s="1816" t="s">
        <v>0</v>
      </c>
      <c r="C18" s="1816"/>
      <c r="D18" s="1816"/>
      <c r="E18" s="1816"/>
      <c r="F18" s="1816" t="s">
        <v>1</v>
      </c>
      <c r="G18" s="1816"/>
      <c r="H18" s="1816"/>
      <c r="I18" s="1816"/>
      <c r="J18" s="1824" t="s">
        <v>2</v>
      </c>
      <c r="K18" s="1825"/>
      <c r="L18" s="1825"/>
      <c r="M18" s="1826"/>
      <c r="N18" s="1824" t="s">
        <v>3</v>
      </c>
      <c r="O18" s="1825"/>
      <c r="P18" s="1825"/>
      <c r="Q18" s="1825"/>
      <c r="R18" s="1826"/>
      <c r="S18" s="1824" t="s">
        <v>4</v>
      </c>
      <c r="T18" s="1838"/>
      <c r="U18" s="1838"/>
      <c r="V18" s="1838"/>
      <c r="W18" s="1826"/>
      <c r="X18" s="1816" t="s">
        <v>5</v>
      </c>
      <c r="Y18" s="1816"/>
      <c r="Z18" s="1816"/>
      <c r="AA18" s="1816"/>
      <c r="AB18" s="1824" t="s">
        <v>6</v>
      </c>
      <c r="AC18" s="1825"/>
      <c r="AD18" s="1825"/>
      <c r="AE18" s="1826"/>
      <c r="AF18" s="1824" t="s">
        <v>7</v>
      </c>
      <c r="AG18" s="1825"/>
      <c r="AH18" s="1825"/>
      <c r="AI18" s="1826"/>
      <c r="AJ18" s="1824" t="s">
        <v>8</v>
      </c>
      <c r="AK18" s="1825"/>
      <c r="AL18" s="1825"/>
      <c r="AM18" s="1825"/>
      <c r="AN18" s="1826"/>
      <c r="AO18" s="1816" t="s">
        <v>9</v>
      </c>
      <c r="AP18" s="1816"/>
      <c r="AQ18" s="1816"/>
      <c r="AR18" s="1816"/>
      <c r="AS18" s="1824" t="s">
        <v>10</v>
      </c>
      <c r="AT18" s="1838"/>
      <c r="AU18" s="1838"/>
      <c r="AV18" s="1838"/>
      <c r="AW18" s="1826"/>
      <c r="AX18" s="1824" t="s">
        <v>11</v>
      </c>
      <c r="AY18" s="1825"/>
      <c r="AZ18" s="1825"/>
      <c r="BA18" s="1826"/>
      <c r="BB18" s="1810"/>
      <c r="BC18" s="1811"/>
      <c r="BD18" s="1811"/>
      <c r="BE18" s="1811"/>
    </row>
    <row r="19" spans="1:57" s="3" customFormat="1" ht="20.25" customHeight="1">
      <c r="A19" s="1839"/>
      <c r="B19" s="652">
        <v>1</v>
      </c>
      <c r="C19" s="652">
        <v>2</v>
      </c>
      <c r="D19" s="652">
        <v>3</v>
      </c>
      <c r="E19" s="652">
        <v>4</v>
      </c>
      <c r="F19" s="653">
        <v>5</v>
      </c>
      <c r="G19" s="653">
        <v>6</v>
      </c>
      <c r="H19" s="653">
        <v>7</v>
      </c>
      <c r="I19" s="653">
        <v>8</v>
      </c>
      <c r="J19" s="653">
        <v>9</v>
      </c>
      <c r="K19" s="653">
        <v>10</v>
      </c>
      <c r="L19" s="653">
        <v>11</v>
      </c>
      <c r="M19" s="653">
        <v>12</v>
      </c>
      <c r="N19" s="653">
        <v>13</v>
      </c>
      <c r="O19" s="653">
        <v>14</v>
      </c>
      <c r="P19" s="653">
        <v>15</v>
      </c>
      <c r="Q19" s="653">
        <v>16</v>
      </c>
      <c r="R19" s="653">
        <v>17</v>
      </c>
      <c r="S19" s="653">
        <v>18</v>
      </c>
      <c r="T19" s="653">
        <v>19</v>
      </c>
      <c r="U19" s="653">
        <v>20</v>
      </c>
      <c r="V19" s="653">
        <v>21</v>
      </c>
      <c r="W19" s="653">
        <v>22</v>
      </c>
      <c r="X19" s="653">
        <v>23</v>
      </c>
      <c r="Y19" s="653">
        <v>24</v>
      </c>
      <c r="Z19" s="653">
        <v>25</v>
      </c>
      <c r="AA19" s="653">
        <v>26</v>
      </c>
      <c r="AB19" s="653">
        <v>27</v>
      </c>
      <c r="AC19" s="653">
        <v>28</v>
      </c>
      <c r="AD19" s="653">
        <v>29</v>
      </c>
      <c r="AE19" s="653">
        <v>30</v>
      </c>
      <c r="AF19" s="653">
        <v>31</v>
      </c>
      <c r="AG19" s="653">
        <v>32</v>
      </c>
      <c r="AH19" s="653">
        <v>33</v>
      </c>
      <c r="AI19" s="653">
        <v>34</v>
      </c>
      <c r="AJ19" s="653">
        <v>35</v>
      </c>
      <c r="AK19" s="653">
        <v>36</v>
      </c>
      <c r="AL19" s="653">
        <v>37</v>
      </c>
      <c r="AM19" s="653">
        <v>38</v>
      </c>
      <c r="AN19" s="653">
        <v>39</v>
      </c>
      <c r="AO19" s="653">
        <v>40</v>
      </c>
      <c r="AP19" s="653">
        <v>41</v>
      </c>
      <c r="AQ19" s="653">
        <v>42</v>
      </c>
      <c r="AR19" s="653">
        <v>43</v>
      </c>
      <c r="AS19" s="653">
        <v>44</v>
      </c>
      <c r="AT19" s="653">
        <v>45</v>
      </c>
      <c r="AU19" s="653">
        <v>46</v>
      </c>
      <c r="AV19" s="653">
        <v>47</v>
      </c>
      <c r="AW19" s="653">
        <v>48</v>
      </c>
      <c r="AX19" s="653">
        <v>49</v>
      </c>
      <c r="AY19" s="653">
        <v>50</v>
      </c>
      <c r="AZ19" s="653">
        <v>51</v>
      </c>
      <c r="BA19" s="653">
        <v>52</v>
      </c>
      <c r="BB19" s="26"/>
      <c r="BC19" s="25"/>
      <c r="BD19" s="25"/>
      <c r="BE19" s="25"/>
    </row>
    <row r="20" spans="1:57" ht="19.5" customHeight="1">
      <c r="A20" s="5">
        <v>1</v>
      </c>
      <c r="B20" s="5" t="s">
        <v>19</v>
      </c>
      <c r="C20" s="654"/>
      <c r="D20" s="5"/>
      <c r="E20" s="5"/>
      <c r="F20" s="5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5" t="s">
        <v>15</v>
      </c>
      <c r="R20" s="656" t="s">
        <v>33</v>
      </c>
      <c r="S20" s="655" t="s">
        <v>19</v>
      </c>
      <c r="T20" s="655" t="s">
        <v>16</v>
      </c>
      <c r="U20" s="655"/>
      <c r="V20" s="655"/>
      <c r="W20" s="655"/>
      <c r="X20" s="655"/>
      <c r="Y20" s="655"/>
      <c r="Z20" s="655"/>
      <c r="AA20" s="655"/>
      <c r="AB20" s="655"/>
      <c r="AC20" s="654"/>
      <c r="AD20" s="654"/>
      <c r="AE20" s="654"/>
      <c r="AF20" s="654"/>
      <c r="AG20" s="654"/>
      <c r="AH20" s="654"/>
      <c r="AI20" s="655"/>
      <c r="AJ20" s="655"/>
      <c r="AK20" s="654"/>
      <c r="AL20" s="654"/>
      <c r="AM20" s="654"/>
      <c r="AN20" s="654"/>
      <c r="AO20" s="654"/>
      <c r="AP20" s="666"/>
      <c r="AQ20" s="667" t="s">
        <v>15</v>
      </c>
      <c r="AR20" s="655" t="s">
        <v>16</v>
      </c>
      <c r="AS20" s="6" t="s">
        <v>16</v>
      </c>
      <c r="AT20" s="6" t="s">
        <v>16</v>
      </c>
      <c r="AU20" s="6" t="s">
        <v>16</v>
      </c>
      <c r="AV20" s="655" t="s">
        <v>16</v>
      </c>
      <c r="AW20" s="6" t="s">
        <v>16</v>
      </c>
      <c r="AX20" s="6" t="s">
        <v>16</v>
      </c>
      <c r="AY20" s="6" t="s">
        <v>16</v>
      </c>
      <c r="AZ20" s="6" t="s">
        <v>16</v>
      </c>
      <c r="BA20" s="6" t="s">
        <v>16</v>
      </c>
      <c r="BB20" s="24"/>
      <c r="BC20" s="7"/>
      <c r="BD20" s="7"/>
      <c r="BE20" s="7"/>
    </row>
    <row r="21" spans="1:57" ht="19.5" customHeight="1">
      <c r="A21" s="5">
        <v>2</v>
      </c>
      <c r="B21" s="5" t="s">
        <v>19</v>
      </c>
      <c r="C21" s="654"/>
      <c r="D21" s="5"/>
      <c r="E21" s="5"/>
      <c r="F21" s="5"/>
      <c r="G21" s="654"/>
      <c r="H21" s="654"/>
      <c r="I21" s="654"/>
      <c r="J21" s="654"/>
      <c r="K21" s="654"/>
      <c r="L21" s="654"/>
      <c r="M21" s="654"/>
      <c r="N21" s="654"/>
      <c r="O21" s="654"/>
      <c r="P21" s="654"/>
      <c r="Q21" s="655" t="s">
        <v>15</v>
      </c>
      <c r="R21" s="656" t="s">
        <v>33</v>
      </c>
      <c r="S21" s="655" t="s">
        <v>19</v>
      </c>
      <c r="T21" s="655" t="s">
        <v>16</v>
      </c>
      <c r="U21" s="655"/>
      <c r="V21" s="655"/>
      <c r="W21" s="655"/>
      <c r="X21" s="655"/>
      <c r="Y21" s="655"/>
      <c r="Z21" s="655"/>
      <c r="AA21" s="655"/>
      <c r="AB21" s="655"/>
      <c r="AC21" s="654"/>
      <c r="AD21" s="654"/>
      <c r="AE21" s="654"/>
      <c r="AF21" s="654"/>
      <c r="AG21" s="654"/>
      <c r="AH21" s="654"/>
      <c r="AI21" s="657"/>
      <c r="AJ21" s="655"/>
      <c r="AK21" s="654"/>
      <c r="AL21" s="654"/>
      <c r="AM21" s="654"/>
      <c r="AN21" s="654"/>
      <c r="AO21" s="654"/>
      <c r="AP21" s="667"/>
      <c r="AQ21" s="667" t="s">
        <v>15</v>
      </c>
      <c r="AR21" s="657" t="s">
        <v>16</v>
      </c>
      <c r="AS21" s="30" t="s">
        <v>16</v>
      </c>
      <c r="AT21" s="6" t="s">
        <v>16</v>
      </c>
      <c r="AU21" s="6" t="s">
        <v>16</v>
      </c>
      <c r="AV21" s="657" t="s">
        <v>16</v>
      </c>
      <c r="AW21" s="30" t="s">
        <v>16</v>
      </c>
      <c r="AX21" s="6" t="s">
        <v>16</v>
      </c>
      <c r="AY21" s="6" t="s">
        <v>16</v>
      </c>
      <c r="AZ21" s="6" t="s">
        <v>16</v>
      </c>
      <c r="BA21" s="30" t="s">
        <v>16</v>
      </c>
      <c r="BB21" s="24"/>
      <c r="BC21" s="23"/>
      <c r="BD21" s="7"/>
      <c r="BE21" s="7"/>
    </row>
    <row r="22" spans="1:57" ht="19.5" customHeight="1">
      <c r="A22" s="5">
        <v>3</v>
      </c>
      <c r="B22" s="5" t="s">
        <v>19</v>
      </c>
      <c r="C22" s="654" t="s">
        <v>193</v>
      </c>
      <c r="D22" s="5"/>
      <c r="E22" s="5"/>
      <c r="F22" s="5"/>
      <c r="G22" s="654"/>
      <c r="H22" s="654"/>
      <c r="I22" s="654"/>
      <c r="J22" s="654"/>
      <c r="K22" s="654"/>
      <c r="L22" s="654"/>
      <c r="M22" s="654"/>
      <c r="N22" s="654"/>
      <c r="O22" s="654"/>
      <c r="P22" s="654"/>
      <c r="Q22" s="655" t="s">
        <v>15</v>
      </c>
      <c r="R22" s="656" t="s">
        <v>33</v>
      </c>
      <c r="S22" s="655" t="s">
        <v>19</v>
      </c>
      <c r="T22" s="655" t="s">
        <v>16</v>
      </c>
      <c r="U22" s="654"/>
      <c r="V22" s="655"/>
      <c r="W22" s="655"/>
      <c r="X22" s="655"/>
      <c r="Y22" s="654"/>
      <c r="Z22" s="655"/>
      <c r="AA22" s="658"/>
      <c r="AB22" s="658"/>
      <c r="AC22" s="657"/>
      <c r="AD22" s="657" t="s">
        <v>23</v>
      </c>
      <c r="AE22" s="657" t="s">
        <v>15</v>
      </c>
      <c r="AF22" s="655" t="s">
        <v>21</v>
      </c>
      <c r="AG22" s="655" t="s">
        <v>21</v>
      </c>
      <c r="AH22" s="655" t="s">
        <v>21</v>
      </c>
      <c r="AI22" s="655" t="s">
        <v>21</v>
      </c>
      <c r="AJ22" s="655" t="s">
        <v>21</v>
      </c>
      <c r="AK22" s="655" t="s">
        <v>21</v>
      </c>
      <c r="AL22" s="655" t="s">
        <v>21</v>
      </c>
      <c r="AM22" s="655" t="s">
        <v>21</v>
      </c>
      <c r="AN22" s="655" t="s">
        <v>21</v>
      </c>
      <c r="AO22" s="655" t="s">
        <v>21</v>
      </c>
      <c r="AP22" s="655" t="s">
        <v>21</v>
      </c>
      <c r="AQ22" s="659" t="s">
        <v>194</v>
      </c>
      <c r="AR22" s="659" t="s">
        <v>194</v>
      </c>
      <c r="AS22" s="655" t="s">
        <v>32</v>
      </c>
      <c r="AT22" s="655" t="s">
        <v>32</v>
      </c>
      <c r="AU22" s="655" t="s">
        <v>32</v>
      </c>
      <c r="AV22" s="655" t="s">
        <v>32</v>
      </c>
      <c r="AW22" s="655" t="s">
        <v>32</v>
      </c>
      <c r="AX22" s="655" t="s">
        <v>32</v>
      </c>
      <c r="AY22" s="655" t="s">
        <v>32</v>
      </c>
      <c r="AZ22" s="655" t="s">
        <v>32</v>
      </c>
      <c r="BA22" s="655" t="s">
        <v>32</v>
      </c>
      <c r="BB22" s="7"/>
      <c r="BC22" s="23"/>
      <c r="BD22" s="7"/>
      <c r="BE22" s="7"/>
    </row>
    <row r="23" spans="1:57" ht="19.5" customHeight="1">
      <c r="A23" s="28"/>
      <c r="B23" s="7"/>
      <c r="C23" s="7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7"/>
      <c r="X23" s="7"/>
      <c r="Y23" s="2"/>
      <c r="Z23" s="7"/>
      <c r="AA23" s="7"/>
      <c r="AB23" s="7"/>
      <c r="AC23" s="29"/>
      <c r="AD23" s="29"/>
      <c r="AE23" s="29"/>
      <c r="AF23" s="29"/>
      <c r="AG23" s="29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29"/>
      <c r="AS23" s="29"/>
      <c r="AT23" s="29"/>
      <c r="AU23" s="7"/>
      <c r="AV23" s="7"/>
      <c r="AW23" s="2"/>
      <c r="AX23" s="7"/>
      <c r="AY23" s="7"/>
      <c r="AZ23" s="7"/>
      <c r="BA23" s="7"/>
      <c r="BB23" s="22"/>
      <c r="BC23" s="22"/>
      <c r="BD23" s="22"/>
      <c r="BE23" s="21"/>
    </row>
    <row r="24" spans="1:57" s="2" customFormat="1" ht="22.5" customHeight="1">
      <c r="A24" s="1850" t="s">
        <v>195</v>
      </c>
      <c r="B24" s="1850"/>
      <c r="C24" s="1850"/>
      <c r="D24" s="1850"/>
      <c r="E24" s="1850"/>
      <c r="F24" s="1850"/>
      <c r="G24" s="1850"/>
      <c r="H24" s="1850"/>
      <c r="I24" s="1850"/>
      <c r="J24" s="1850"/>
      <c r="K24" s="1850"/>
      <c r="L24" s="1850"/>
      <c r="M24" s="1850"/>
      <c r="N24" s="1850"/>
      <c r="O24" s="1850"/>
      <c r="P24" s="1850"/>
      <c r="Q24" s="1850"/>
      <c r="R24" s="1850"/>
      <c r="S24" s="1850"/>
      <c r="T24" s="1850"/>
      <c r="U24" s="1850"/>
      <c r="V24" s="1850"/>
      <c r="W24" s="1850"/>
      <c r="X24" s="1850"/>
      <c r="Y24" s="1850"/>
      <c r="Z24" s="1850"/>
      <c r="AA24" s="1850"/>
      <c r="AB24" s="1850"/>
      <c r="AC24" s="1850"/>
      <c r="AD24" s="1850"/>
      <c r="AE24" s="1850"/>
      <c r="AF24" s="1850"/>
      <c r="AG24" s="1850"/>
      <c r="AH24" s="1850"/>
      <c r="AI24" s="1850"/>
      <c r="AJ24" s="1850"/>
      <c r="AK24" s="1850"/>
      <c r="AL24" s="1850"/>
      <c r="AM24" s="1850"/>
      <c r="AN24" s="1850"/>
      <c r="AO24" s="1850"/>
      <c r="AP24" s="1850"/>
      <c r="AQ24" s="1850"/>
      <c r="AR24" s="1850"/>
      <c r="AS24" s="1850"/>
      <c r="AT24" s="1850"/>
      <c r="AU24" s="1850"/>
      <c r="AV24" s="1850"/>
      <c r="AW24" s="1850"/>
      <c r="AX24" s="1850"/>
      <c r="AY24" s="1850"/>
      <c r="AZ24" s="1850"/>
      <c r="BA24" s="1850"/>
      <c r="BB24" s="1850"/>
      <c r="BC24" s="1850"/>
      <c r="BD24" s="1850"/>
      <c r="BE24" s="1850"/>
    </row>
    <row r="25" spans="1:52" ht="15.75">
      <c r="A25" s="1896"/>
      <c r="B25" s="1896"/>
      <c r="C25" s="1896"/>
      <c r="D25" s="1896"/>
      <c r="E25" s="1896"/>
      <c r="F25" s="1896"/>
      <c r="G25" s="1896"/>
      <c r="H25" s="1896"/>
      <c r="I25" s="1896"/>
      <c r="J25" s="1896"/>
      <c r="K25" s="1896"/>
      <c r="L25" s="1896"/>
      <c r="M25" s="1896"/>
      <c r="N25" s="1896"/>
      <c r="O25" s="1896"/>
      <c r="P25" s="1896"/>
      <c r="Q25" s="1896"/>
      <c r="R25" s="1896"/>
      <c r="S25" s="1896"/>
      <c r="T25" s="1896"/>
      <c r="U25" s="1896"/>
      <c r="V25" s="1896"/>
      <c r="W25" s="1896"/>
      <c r="X25" s="1896"/>
      <c r="Y25" s="1896"/>
      <c r="Z25" s="1896"/>
      <c r="AA25" s="1896"/>
      <c r="AB25" s="1896"/>
      <c r="AC25" s="1896"/>
      <c r="AD25" s="1896"/>
      <c r="AE25" s="1896"/>
      <c r="AF25" s="1896"/>
      <c r="AG25" s="1896"/>
      <c r="AH25" s="1896"/>
      <c r="AI25" s="1896"/>
      <c r="AJ25" s="1896"/>
      <c r="AK25" s="1896"/>
      <c r="AL25" s="1896"/>
      <c r="AM25" s="1896"/>
      <c r="AN25" s="1896"/>
      <c r="AO25" s="1896"/>
      <c r="AP25" s="1896"/>
      <c r="AQ25" s="1896"/>
      <c r="AR25" s="1896"/>
      <c r="AS25" s="1896"/>
      <c r="AT25" s="1896"/>
      <c r="AU25" s="1896"/>
      <c r="AV25" s="1896"/>
      <c r="AW25" s="1896"/>
      <c r="AX25" s="1896"/>
      <c r="AY25" s="1896"/>
      <c r="AZ25" s="1896"/>
    </row>
    <row r="26" spans="1:52" ht="4.5" customHeight="1" hidden="1">
      <c r="A26" s="20"/>
      <c r="B26" s="20"/>
      <c r="C26" s="20"/>
      <c r="D26" s="20"/>
      <c r="E26" s="20"/>
      <c r="F26" s="20"/>
      <c r="G26" s="20"/>
      <c r="H26" s="20"/>
      <c r="I26" s="20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8"/>
      <c r="AW26" s="18"/>
      <c r="AX26" s="18"/>
      <c r="AY26" s="18"/>
      <c r="AZ26" s="18"/>
    </row>
    <row r="27" spans="1:57" ht="18.75" customHeight="1" thickBot="1">
      <c r="A27" s="17" t="s">
        <v>196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5"/>
      <c r="AX27" s="15"/>
      <c r="AY27" s="15"/>
      <c r="AZ27" s="15"/>
      <c r="BA27" s="4"/>
      <c r="BB27" s="8"/>
      <c r="BC27" s="8"/>
      <c r="BD27" s="4"/>
      <c r="BE27" s="4"/>
    </row>
    <row r="28" spans="1:57" ht="18.75" customHeight="1">
      <c r="A28" s="1888" t="s">
        <v>12</v>
      </c>
      <c r="B28" s="1889"/>
      <c r="C28" s="1862" t="s">
        <v>13</v>
      </c>
      <c r="D28" s="1819"/>
      <c r="E28" s="1819"/>
      <c r="F28" s="1827"/>
      <c r="G28" s="1818" t="s">
        <v>242</v>
      </c>
      <c r="H28" s="1897"/>
      <c r="I28" s="1897"/>
      <c r="J28" s="1897"/>
      <c r="K28" s="1818" t="s">
        <v>243</v>
      </c>
      <c r="L28" s="1897"/>
      <c r="M28" s="1897"/>
      <c r="N28" s="1818" t="s">
        <v>28</v>
      </c>
      <c r="O28" s="1819"/>
      <c r="P28" s="1827"/>
      <c r="Q28" s="1818" t="s">
        <v>27</v>
      </c>
      <c r="R28" s="1819"/>
      <c r="S28" s="1827"/>
      <c r="T28" s="1818" t="s">
        <v>34</v>
      </c>
      <c r="U28" s="1819"/>
      <c r="V28" s="1819"/>
      <c r="W28" s="1830" t="s">
        <v>26</v>
      </c>
      <c r="X28" s="1819"/>
      <c r="Y28" s="1831"/>
      <c r="Z28" s="12"/>
      <c r="AA28" s="1844" t="s">
        <v>25</v>
      </c>
      <c r="AB28" s="1845"/>
      <c r="AC28" s="1845"/>
      <c r="AD28" s="1845"/>
      <c r="AE28" s="1845"/>
      <c r="AF28" s="1800"/>
      <c r="AG28" s="1846"/>
      <c r="AH28" s="1799" t="s">
        <v>24</v>
      </c>
      <c r="AI28" s="1800"/>
      <c r="AJ28" s="1800"/>
      <c r="AK28" s="1801"/>
      <c r="AL28" s="1801"/>
      <c r="AM28" s="1802"/>
      <c r="AN28" s="1883" t="s">
        <v>253</v>
      </c>
      <c r="AO28" s="1883"/>
      <c r="AP28" s="1883"/>
      <c r="AQ28" s="1883"/>
      <c r="AR28" s="1883"/>
      <c r="AS28" s="660"/>
      <c r="AT28" s="661"/>
      <c r="AU28" s="661"/>
      <c r="AV28" s="661"/>
      <c r="AW28" s="661"/>
      <c r="AX28" s="662"/>
      <c r="AY28" s="663"/>
      <c r="AZ28" s="663"/>
      <c r="BA28" s="663"/>
      <c r="BB28" s="8"/>
      <c r="BC28" s="8"/>
      <c r="BD28" s="4"/>
      <c r="BE28" s="4"/>
    </row>
    <row r="29" spans="1:57" ht="18.75" customHeight="1">
      <c r="A29" s="1890"/>
      <c r="B29" s="1891"/>
      <c r="C29" s="1821"/>
      <c r="D29" s="1821"/>
      <c r="E29" s="1821"/>
      <c r="F29" s="1828"/>
      <c r="G29" s="1898"/>
      <c r="H29" s="1899"/>
      <c r="I29" s="1899"/>
      <c r="J29" s="1899"/>
      <c r="K29" s="1898"/>
      <c r="L29" s="1899"/>
      <c r="M29" s="1899"/>
      <c r="N29" s="1820"/>
      <c r="O29" s="1821"/>
      <c r="P29" s="1828"/>
      <c r="Q29" s="1820"/>
      <c r="R29" s="1821"/>
      <c r="S29" s="1828"/>
      <c r="T29" s="1820"/>
      <c r="U29" s="1821"/>
      <c r="V29" s="1821"/>
      <c r="W29" s="1832"/>
      <c r="X29" s="1821"/>
      <c r="Y29" s="1833"/>
      <c r="Z29" s="12"/>
      <c r="AA29" s="1847"/>
      <c r="AB29" s="1848"/>
      <c r="AC29" s="1848"/>
      <c r="AD29" s="1848"/>
      <c r="AE29" s="1848"/>
      <c r="AF29" s="1804"/>
      <c r="AG29" s="1849"/>
      <c r="AH29" s="1803"/>
      <c r="AI29" s="1804"/>
      <c r="AJ29" s="1804"/>
      <c r="AK29" s="1805"/>
      <c r="AL29" s="1805"/>
      <c r="AM29" s="1806"/>
      <c r="AN29" s="1883"/>
      <c r="AO29" s="1883"/>
      <c r="AP29" s="1883"/>
      <c r="AQ29" s="1883"/>
      <c r="AR29" s="1883"/>
      <c r="AS29" s="661"/>
      <c r="AT29" s="661"/>
      <c r="AU29" s="661"/>
      <c r="AV29" s="661"/>
      <c r="AW29" s="661"/>
      <c r="AX29" s="663"/>
      <c r="AY29" s="663"/>
      <c r="AZ29" s="663"/>
      <c r="BA29" s="663"/>
      <c r="BB29" s="8"/>
      <c r="BC29" s="8"/>
      <c r="BD29" s="4"/>
      <c r="BE29" s="4"/>
    </row>
    <row r="30" spans="1:57" ht="27" customHeight="1" thickBot="1">
      <c r="A30" s="1892"/>
      <c r="B30" s="1893"/>
      <c r="C30" s="1823"/>
      <c r="D30" s="1823"/>
      <c r="E30" s="1823"/>
      <c r="F30" s="1829"/>
      <c r="G30" s="1898"/>
      <c r="H30" s="1899"/>
      <c r="I30" s="1899"/>
      <c r="J30" s="1899"/>
      <c r="K30" s="1898"/>
      <c r="L30" s="1899"/>
      <c r="M30" s="1899"/>
      <c r="N30" s="1822"/>
      <c r="O30" s="1823"/>
      <c r="P30" s="1829"/>
      <c r="Q30" s="1822"/>
      <c r="R30" s="1823"/>
      <c r="S30" s="1829"/>
      <c r="T30" s="1822"/>
      <c r="U30" s="1823"/>
      <c r="V30" s="1823"/>
      <c r="W30" s="1834"/>
      <c r="X30" s="1823"/>
      <c r="Y30" s="1835"/>
      <c r="Z30" s="12"/>
      <c r="AA30" s="1807"/>
      <c r="AB30" s="1808"/>
      <c r="AC30" s="1808"/>
      <c r="AD30" s="1808"/>
      <c r="AE30" s="1808"/>
      <c r="AF30" s="1808"/>
      <c r="AG30" s="1809"/>
      <c r="AH30" s="1807"/>
      <c r="AI30" s="1808"/>
      <c r="AJ30" s="1808"/>
      <c r="AK30" s="1808"/>
      <c r="AL30" s="1808"/>
      <c r="AM30" s="1809"/>
      <c r="AN30" s="1883"/>
      <c r="AO30" s="1883"/>
      <c r="AP30" s="1883"/>
      <c r="AQ30" s="1883"/>
      <c r="AR30" s="1883"/>
      <c r="AS30" s="661"/>
      <c r="AT30" s="661"/>
      <c r="AU30" s="661"/>
      <c r="AV30" s="661"/>
      <c r="AW30" s="661"/>
      <c r="AX30" s="663"/>
      <c r="AY30" s="663"/>
      <c r="AZ30" s="663"/>
      <c r="BA30" s="663"/>
      <c r="BB30" s="8"/>
      <c r="BC30" s="8"/>
      <c r="BD30" s="4"/>
      <c r="BE30" s="4"/>
    </row>
    <row r="31" spans="1:57" ht="23.25" customHeight="1" thickBot="1">
      <c r="A31" s="1894">
        <v>1</v>
      </c>
      <c r="B31" s="1895"/>
      <c r="C31" s="1869">
        <v>36</v>
      </c>
      <c r="D31" s="1870"/>
      <c r="E31" s="1870"/>
      <c r="F31" s="1870"/>
      <c r="G31" s="1854">
        <v>2</v>
      </c>
      <c r="H31" s="1854"/>
      <c r="I31" s="1854"/>
      <c r="J31" s="1854"/>
      <c r="K31" s="1900">
        <v>2</v>
      </c>
      <c r="L31" s="1900"/>
      <c r="M31" s="1900"/>
      <c r="N31" s="1869"/>
      <c r="O31" s="1870"/>
      <c r="P31" s="1870"/>
      <c r="Q31" s="1868"/>
      <c r="R31" s="1869"/>
      <c r="S31" s="1869"/>
      <c r="T31" s="1869">
        <v>12</v>
      </c>
      <c r="U31" s="1870"/>
      <c r="V31" s="1870"/>
      <c r="W31" s="1869">
        <f>C31+G31+K31+N31+Q31+T31</f>
        <v>52</v>
      </c>
      <c r="X31" s="1870"/>
      <c r="Y31" s="1872"/>
      <c r="Z31" s="12"/>
      <c r="AA31" s="1863" t="s">
        <v>20</v>
      </c>
      <c r="AB31" s="1864"/>
      <c r="AC31" s="1864"/>
      <c r="AD31" s="1864"/>
      <c r="AE31" s="1864"/>
      <c r="AF31" s="1865"/>
      <c r="AG31" s="1866"/>
      <c r="AH31" s="1875" t="s">
        <v>198</v>
      </c>
      <c r="AI31" s="1876"/>
      <c r="AJ31" s="1876"/>
      <c r="AK31" s="1877"/>
      <c r="AL31" s="1877"/>
      <c r="AM31" s="1878"/>
      <c r="AN31" s="1882" t="s">
        <v>62</v>
      </c>
      <c r="AO31" s="1882"/>
      <c r="AP31" s="1882"/>
      <c r="AQ31" s="1882"/>
      <c r="AR31" s="1882"/>
      <c r="AS31" s="651"/>
      <c r="AT31" s="651"/>
      <c r="AU31" s="651"/>
      <c r="AV31" s="651"/>
      <c r="AW31" s="651"/>
      <c r="AX31" s="664"/>
      <c r="AY31" s="665"/>
      <c r="AZ31" s="665"/>
      <c r="BA31" s="665"/>
      <c r="BB31" s="8"/>
      <c r="BC31" s="8"/>
      <c r="BD31" s="4"/>
      <c r="BE31" s="4"/>
    </row>
    <row r="32" spans="1:57" ht="30" customHeight="1" thickBot="1">
      <c r="A32" s="1855">
        <v>2</v>
      </c>
      <c r="B32" s="1856"/>
      <c r="C32" s="1854">
        <v>36</v>
      </c>
      <c r="D32" s="1859"/>
      <c r="E32" s="1859"/>
      <c r="F32" s="1859"/>
      <c r="G32" s="1854">
        <v>2</v>
      </c>
      <c r="H32" s="1854"/>
      <c r="I32" s="1854"/>
      <c r="J32" s="1854"/>
      <c r="K32" s="1900">
        <v>2</v>
      </c>
      <c r="L32" s="1900"/>
      <c r="M32" s="1900"/>
      <c r="N32" s="1854"/>
      <c r="O32" s="1854"/>
      <c r="P32" s="1854"/>
      <c r="Q32" s="1871"/>
      <c r="R32" s="1871"/>
      <c r="S32" s="1871"/>
      <c r="T32" s="1854">
        <v>12</v>
      </c>
      <c r="U32" s="1854"/>
      <c r="V32" s="1854"/>
      <c r="W32" s="1869">
        <f>C32+G32+K32+N32+Q32+T32</f>
        <v>52</v>
      </c>
      <c r="X32" s="1870"/>
      <c r="Y32" s="1872"/>
      <c r="Z32" s="12"/>
      <c r="AA32" s="1867"/>
      <c r="AB32" s="1857"/>
      <c r="AC32" s="1857"/>
      <c r="AD32" s="1857"/>
      <c r="AE32" s="1857"/>
      <c r="AF32" s="1857"/>
      <c r="AG32" s="1858"/>
      <c r="AH32" s="1879"/>
      <c r="AI32" s="1880"/>
      <c r="AJ32" s="1880"/>
      <c r="AK32" s="1880"/>
      <c r="AL32" s="1880"/>
      <c r="AM32" s="1881"/>
      <c r="AN32" s="1882"/>
      <c r="AO32" s="1882"/>
      <c r="AP32" s="1882"/>
      <c r="AQ32" s="1882"/>
      <c r="AR32" s="1882"/>
      <c r="AS32" s="12"/>
      <c r="AT32" s="12"/>
      <c r="AU32" s="12"/>
      <c r="AV32" s="12"/>
      <c r="AW32" s="12"/>
      <c r="AX32" s="665"/>
      <c r="AY32" s="665"/>
      <c r="AZ32" s="665"/>
      <c r="BA32" s="665"/>
      <c r="BB32" s="8"/>
      <c r="BC32" s="8"/>
      <c r="BD32" s="4"/>
      <c r="BE32" s="4"/>
    </row>
    <row r="33" spans="1:57" ht="23.25" customHeight="1">
      <c r="A33" s="1860">
        <v>3</v>
      </c>
      <c r="B33" s="1861"/>
      <c r="C33" s="1854">
        <v>23</v>
      </c>
      <c r="D33" s="1859"/>
      <c r="E33" s="1859"/>
      <c r="F33" s="1859"/>
      <c r="G33" s="1854">
        <v>3</v>
      </c>
      <c r="H33" s="1854"/>
      <c r="I33" s="1854"/>
      <c r="J33" s="1854"/>
      <c r="K33" s="1900">
        <v>3</v>
      </c>
      <c r="L33" s="1900"/>
      <c r="M33" s="1900"/>
      <c r="N33" s="1854">
        <v>11</v>
      </c>
      <c r="O33" s="1859"/>
      <c r="P33" s="1859"/>
      <c r="Q33" s="1854">
        <v>2</v>
      </c>
      <c r="R33" s="1859"/>
      <c r="S33" s="1859"/>
      <c r="T33" s="1874">
        <v>1</v>
      </c>
      <c r="U33" s="1859"/>
      <c r="V33" s="1859"/>
      <c r="W33" s="1869">
        <f>C33+G33+K33+N33+Q33+T33</f>
        <v>43</v>
      </c>
      <c r="X33" s="1870"/>
      <c r="Y33" s="1872"/>
      <c r="Z33" s="12"/>
      <c r="AA33" s="9"/>
      <c r="AB33" s="9"/>
      <c r="AC33" s="9"/>
      <c r="AD33" s="9"/>
      <c r="AE33" s="9"/>
      <c r="AF33" s="9"/>
      <c r="AG33" s="9"/>
      <c r="AH33" s="11"/>
      <c r="AI33" s="11"/>
      <c r="AJ33" s="11"/>
      <c r="AK33" s="14"/>
      <c r="AL33" s="14"/>
      <c r="AM33" s="14"/>
      <c r="AN33" s="13"/>
      <c r="AO33" s="1842"/>
      <c r="AP33" s="1884"/>
      <c r="AQ33" s="1884"/>
      <c r="AR33" s="1884"/>
      <c r="AS33" s="1842"/>
      <c r="AT33" s="1842"/>
      <c r="AU33" s="1842"/>
      <c r="AV33" s="1842"/>
      <c r="AW33" s="1842"/>
      <c r="AX33" s="1873"/>
      <c r="AY33" s="1873"/>
      <c r="AZ33" s="1873"/>
      <c r="BA33" s="1873"/>
      <c r="BB33" s="8"/>
      <c r="BC33" s="8"/>
      <c r="BD33" s="4"/>
      <c r="BE33" s="4"/>
    </row>
    <row r="34" spans="1:57" ht="23.25" customHeight="1" thickBot="1">
      <c r="A34" s="1857" t="s">
        <v>17</v>
      </c>
      <c r="B34" s="1858"/>
      <c r="C34" s="1843">
        <f>C31+C32+C33</f>
        <v>95</v>
      </c>
      <c r="D34" s="1843"/>
      <c r="E34" s="1843"/>
      <c r="F34" s="1843"/>
      <c r="G34" s="1854"/>
      <c r="H34" s="1854"/>
      <c r="I34" s="1854"/>
      <c r="J34" s="1854"/>
      <c r="K34" s="1900"/>
      <c r="L34" s="1900"/>
      <c r="M34" s="1900"/>
      <c r="N34" s="1843">
        <v>11</v>
      </c>
      <c r="O34" s="1843"/>
      <c r="P34" s="1843"/>
      <c r="Q34" s="1843">
        <f>Q31+Q32+Q33</f>
        <v>2</v>
      </c>
      <c r="R34" s="1843"/>
      <c r="S34" s="1843"/>
      <c r="T34" s="1843">
        <f>T31+T32+T33</f>
        <v>25</v>
      </c>
      <c r="U34" s="1843"/>
      <c r="V34" s="1843"/>
      <c r="W34" s="1843">
        <f>W31+W32+W33</f>
        <v>147</v>
      </c>
      <c r="X34" s="1843"/>
      <c r="Y34" s="1887"/>
      <c r="Z34" s="12"/>
      <c r="AA34" s="1885"/>
      <c r="AB34" s="1886"/>
      <c r="AC34" s="1886"/>
      <c r="AD34" s="1886"/>
      <c r="AE34" s="1886"/>
      <c r="AF34" s="1886"/>
      <c r="AG34" s="1886"/>
      <c r="AH34" s="1850"/>
      <c r="AI34" s="1851"/>
      <c r="AJ34" s="1851"/>
      <c r="AK34" s="1852"/>
      <c r="AL34" s="1853"/>
      <c r="AM34" s="1853"/>
      <c r="AN34" s="10"/>
      <c r="AO34" s="1884"/>
      <c r="AP34" s="1884"/>
      <c r="AQ34" s="1884"/>
      <c r="AR34" s="1884"/>
      <c r="AS34" s="1842"/>
      <c r="AT34" s="1842"/>
      <c r="AU34" s="1842"/>
      <c r="AV34" s="1842"/>
      <c r="AW34" s="1842"/>
      <c r="AX34" s="1873"/>
      <c r="AY34" s="1873"/>
      <c r="AZ34" s="1873"/>
      <c r="BA34" s="1873"/>
      <c r="BB34" s="8"/>
      <c r="BC34" s="8"/>
      <c r="BD34" s="4"/>
      <c r="BE34" s="4"/>
    </row>
  </sheetData>
  <sheetProtection/>
  <mergeCells count="94">
    <mergeCell ref="K28:M30"/>
    <mergeCell ref="G31:J31"/>
    <mergeCell ref="G32:J32"/>
    <mergeCell ref="G33:J33"/>
    <mergeCell ref="G34:J34"/>
    <mergeCell ref="K31:M31"/>
    <mergeCell ref="K32:M32"/>
    <mergeCell ref="K33:M33"/>
    <mergeCell ref="K34:M34"/>
    <mergeCell ref="A24:BE24"/>
    <mergeCell ref="B18:E18"/>
    <mergeCell ref="W32:Y32"/>
    <mergeCell ref="AS18:AW18"/>
    <mergeCell ref="AX18:BA18"/>
    <mergeCell ref="A28:B30"/>
    <mergeCell ref="A31:B31"/>
    <mergeCell ref="C31:F31"/>
    <mergeCell ref="A25:AZ25"/>
    <mergeCell ref="G28:J30"/>
    <mergeCell ref="AX33:BA34"/>
    <mergeCell ref="T33:V33"/>
    <mergeCell ref="AH31:AM32"/>
    <mergeCell ref="AN31:AR32"/>
    <mergeCell ref="AJ18:AN18"/>
    <mergeCell ref="AN28:AR30"/>
    <mergeCell ref="AO33:AR34"/>
    <mergeCell ref="AA34:AG34"/>
    <mergeCell ref="W33:Y33"/>
    <mergeCell ref="W34:Y34"/>
    <mergeCell ref="AA31:AG32"/>
    <mergeCell ref="Q31:S31"/>
    <mergeCell ref="N31:P31"/>
    <mergeCell ref="Q32:S32"/>
    <mergeCell ref="N33:P33"/>
    <mergeCell ref="Q33:S33"/>
    <mergeCell ref="W31:Y31"/>
    <mergeCell ref="T31:V31"/>
    <mergeCell ref="C34:F34"/>
    <mergeCell ref="A32:B32"/>
    <mergeCell ref="A34:B34"/>
    <mergeCell ref="C33:F33"/>
    <mergeCell ref="A33:B33"/>
    <mergeCell ref="C28:F30"/>
    <mergeCell ref="C32:F32"/>
    <mergeCell ref="AS33:AW34"/>
    <mergeCell ref="N28:P30"/>
    <mergeCell ref="N34:P34"/>
    <mergeCell ref="AA28:AG30"/>
    <mergeCell ref="AH34:AJ34"/>
    <mergeCell ref="AK34:AM34"/>
    <mergeCell ref="T32:V32"/>
    <mergeCell ref="N32:P32"/>
    <mergeCell ref="Q34:S34"/>
    <mergeCell ref="T34:V34"/>
    <mergeCell ref="A16:BE16"/>
    <mergeCell ref="AO18:AR18"/>
    <mergeCell ref="P11:AN11"/>
    <mergeCell ref="J18:M18"/>
    <mergeCell ref="N18:R18"/>
    <mergeCell ref="S18:W18"/>
    <mergeCell ref="A18:A19"/>
    <mergeCell ref="F18:I18"/>
    <mergeCell ref="AO10:BF11"/>
    <mergeCell ref="P10:AM10"/>
    <mergeCell ref="AO9:BF9"/>
    <mergeCell ref="T28:V30"/>
    <mergeCell ref="AB18:AE18"/>
    <mergeCell ref="AF18:AI18"/>
    <mergeCell ref="Q28:S30"/>
    <mergeCell ref="AO6:BF6"/>
    <mergeCell ref="AO7:BF7"/>
    <mergeCell ref="W28:Y30"/>
    <mergeCell ref="P6:AN6"/>
    <mergeCell ref="AO8:BF8"/>
    <mergeCell ref="P1:AN1"/>
    <mergeCell ref="AH28:AM30"/>
    <mergeCell ref="BB18:BE18"/>
    <mergeCell ref="P9:AM9"/>
    <mergeCell ref="A4:O4"/>
    <mergeCell ref="A2:O2"/>
    <mergeCell ref="A3:O3"/>
    <mergeCell ref="AO4:BE4"/>
    <mergeCell ref="AO12:BF12"/>
    <mergeCell ref="X18:AA18"/>
    <mergeCell ref="A7:O7"/>
    <mergeCell ref="P2:AN2"/>
    <mergeCell ref="A6:O6"/>
    <mergeCell ref="P4:AN4"/>
    <mergeCell ref="P7:AN7"/>
    <mergeCell ref="AO3:BE3"/>
    <mergeCell ref="AO1:BE2"/>
    <mergeCell ref="AO5:BE5"/>
    <mergeCell ref="A1:O1"/>
    <mergeCell ref="P5:AN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20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L1" sqref="AL1:AT16384"/>
    </sheetView>
  </sheetViews>
  <sheetFormatPr defaultColWidth="9.00390625" defaultRowHeight="12.75"/>
  <cols>
    <col min="1" max="1" width="9.875" style="1757" customWidth="1"/>
    <col min="2" max="2" width="51.375" style="1770" customWidth="1"/>
    <col min="3" max="3" width="6.25390625" style="1768" customWidth="1"/>
    <col min="4" max="4" width="6.25390625" style="1769" customWidth="1"/>
    <col min="5" max="5" width="4.75390625" style="1768" customWidth="1"/>
    <col min="6" max="6" width="7.125" style="1768" customWidth="1"/>
    <col min="7" max="7" width="8.375" style="1272" customWidth="1"/>
    <col min="8" max="8" width="8.00390625" style="1272" customWidth="1"/>
    <col min="9" max="9" width="6.375" style="1272" customWidth="1"/>
    <col min="10" max="10" width="5.125" style="1272" customWidth="1"/>
    <col min="11" max="11" width="6.875" style="1272" customWidth="1"/>
    <col min="12" max="12" width="7.75390625" style="1272" customWidth="1"/>
    <col min="13" max="13" width="6.75390625" style="1272" customWidth="1"/>
    <col min="14" max="14" width="6.00390625" style="1272" customWidth="1"/>
    <col min="15" max="15" width="5.00390625" style="1272" customWidth="1"/>
    <col min="16" max="16" width="5.25390625" style="1272" customWidth="1"/>
    <col min="17" max="18" width="5.00390625" style="1272" customWidth="1"/>
    <col min="19" max="19" width="5.75390625" style="1272" customWidth="1"/>
    <col min="20" max="20" width="5.25390625" style="1272" customWidth="1"/>
    <col min="21" max="22" width="4.25390625" style="1272" customWidth="1"/>
    <col min="23" max="23" width="5.25390625" style="1272" customWidth="1"/>
    <col min="24" max="24" width="4.875" style="1272" customWidth="1"/>
    <col min="25" max="25" width="4.625" style="1272" customWidth="1"/>
    <col min="26" max="26" width="4.375" style="1272" customWidth="1"/>
    <col min="27" max="36" width="9.125" style="50" hidden="1" customWidth="1"/>
    <col min="37" max="37" width="0" style="50" hidden="1" customWidth="1"/>
    <col min="38" max="38" width="8.75390625" style="50" hidden="1" customWidth="1"/>
    <col min="39" max="39" width="0" style="50" hidden="1" customWidth="1"/>
    <col min="40" max="42" width="0" style="1787" hidden="1" customWidth="1"/>
    <col min="43" max="46" width="0" style="50" hidden="1" customWidth="1"/>
    <col min="47" max="16384" width="9.125" style="50" customWidth="1"/>
  </cols>
  <sheetData>
    <row r="1" spans="1:42" s="31" customFormat="1" ht="19.5" thickBot="1">
      <c r="A1" s="1994" t="s">
        <v>35</v>
      </c>
      <c r="B1" s="1994"/>
      <c r="C1" s="1994"/>
      <c r="D1" s="1994"/>
      <c r="E1" s="1994"/>
      <c r="F1" s="1994"/>
      <c r="G1" s="1994"/>
      <c r="H1" s="1994"/>
      <c r="I1" s="1994"/>
      <c r="J1" s="1994"/>
      <c r="K1" s="1994"/>
      <c r="L1" s="1994"/>
      <c r="M1" s="1994"/>
      <c r="N1" s="1994"/>
      <c r="O1" s="1994"/>
      <c r="P1" s="1994"/>
      <c r="Q1" s="1994"/>
      <c r="R1" s="1994"/>
      <c r="S1" s="1994"/>
      <c r="T1" s="1994"/>
      <c r="U1" s="1994"/>
      <c r="V1" s="1994"/>
      <c r="W1" s="1994"/>
      <c r="X1" s="1994"/>
      <c r="Y1" s="1994"/>
      <c r="Z1" s="1994"/>
      <c r="AN1" s="488"/>
      <c r="AO1" s="488"/>
      <c r="AP1" s="488"/>
    </row>
    <row r="2" spans="1:42" s="31" customFormat="1" ht="18.75" customHeight="1">
      <c r="A2" s="1995" t="s">
        <v>36</v>
      </c>
      <c r="B2" s="1998" t="s">
        <v>37</v>
      </c>
      <c r="C2" s="2001" t="s">
        <v>218</v>
      </c>
      <c r="D2" s="2002"/>
      <c r="E2" s="2005" t="s">
        <v>38</v>
      </c>
      <c r="F2" s="2005" t="s">
        <v>39</v>
      </c>
      <c r="G2" s="1980" t="s">
        <v>40</v>
      </c>
      <c r="H2" s="1981"/>
      <c r="I2" s="1981"/>
      <c r="J2" s="1981"/>
      <c r="K2" s="1981"/>
      <c r="L2" s="1982"/>
      <c r="M2" s="2013" t="s">
        <v>217</v>
      </c>
      <c r="N2" s="2014"/>
      <c r="O2" s="2014"/>
      <c r="P2" s="2014"/>
      <c r="Q2" s="2014"/>
      <c r="R2" s="2014"/>
      <c r="S2" s="2014"/>
      <c r="T2" s="2014"/>
      <c r="U2" s="2014"/>
      <c r="V2" s="2014"/>
      <c r="W2" s="2014"/>
      <c r="X2" s="2014"/>
      <c r="Y2" s="2014"/>
      <c r="Z2" s="2015"/>
      <c r="AN2" s="488"/>
      <c r="AO2" s="488"/>
      <c r="AP2" s="488"/>
    </row>
    <row r="3" spans="1:42" s="31" customFormat="1" ht="45" customHeight="1">
      <c r="A3" s="1996"/>
      <c r="B3" s="1999"/>
      <c r="C3" s="2003"/>
      <c r="D3" s="2004"/>
      <c r="E3" s="1984"/>
      <c r="F3" s="1984"/>
      <c r="G3" s="1983" t="s">
        <v>41</v>
      </c>
      <c r="H3" s="2021" t="s">
        <v>42</v>
      </c>
      <c r="I3" s="1990"/>
      <c r="J3" s="1990"/>
      <c r="K3" s="2022"/>
      <c r="L3" s="2006" t="s">
        <v>43</v>
      </c>
      <c r="M3" s="2016"/>
      <c r="N3" s="2017"/>
      <c r="O3" s="2017"/>
      <c r="P3" s="2017"/>
      <c r="Q3" s="2017"/>
      <c r="R3" s="2017"/>
      <c r="S3" s="2017"/>
      <c r="T3" s="2017"/>
      <c r="U3" s="2017"/>
      <c r="V3" s="2017"/>
      <c r="W3" s="2017"/>
      <c r="X3" s="2017"/>
      <c r="Y3" s="2017"/>
      <c r="Z3" s="2018"/>
      <c r="AN3" s="488"/>
      <c r="AO3" s="488"/>
      <c r="AP3" s="488"/>
    </row>
    <row r="4" spans="1:42" s="31" customFormat="1" ht="18" customHeight="1">
      <c r="A4" s="1996"/>
      <c r="B4" s="1999"/>
      <c r="C4" s="1983" t="s">
        <v>44</v>
      </c>
      <c r="D4" s="1983" t="s">
        <v>45</v>
      </c>
      <c r="E4" s="1984"/>
      <c r="F4" s="1984"/>
      <c r="G4" s="1984"/>
      <c r="H4" s="1983" t="s">
        <v>46</v>
      </c>
      <c r="I4" s="1983" t="s">
        <v>47</v>
      </c>
      <c r="J4" s="1983" t="s">
        <v>48</v>
      </c>
      <c r="K4" s="1983" t="s">
        <v>49</v>
      </c>
      <c r="L4" s="2007"/>
      <c r="M4" s="1989" t="s">
        <v>240</v>
      </c>
      <c r="N4" s="1990"/>
      <c r="O4" s="1990"/>
      <c r="P4" s="1991"/>
      <c r="Q4" s="1989" t="s">
        <v>241</v>
      </c>
      <c r="R4" s="1990"/>
      <c r="S4" s="1990"/>
      <c r="T4" s="1991"/>
      <c r="U4" s="1989" t="s">
        <v>50</v>
      </c>
      <c r="V4" s="1990"/>
      <c r="W4" s="1990"/>
      <c r="X4" s="1990"/>
      <c r="Y4" s="1990"/>
      <c r="Z4" s="1991"/>
      <c r="AN4" s="488"/>
      <c r="AO4" s="488"/>
      <c r="AP4" s="488"/>
    </row>
    <row r="5" spans="1:42" s="31" customFormat="1" ht="16.5" customHeight="1" thickBot="1">
      <c r="A5" s="1996"/>
      <c r="B5" s="1999"/>
      <c r="C5" s="1984"/>
      <c r="D5" s="1984"/>
      <c r="E5" s="1984"/>
      <c r="F5" s="1984"/>
      <c r="G5" s="1984"/>
      <c r="H5" s="1984"/>
      <c r="I5" s="1984"/>
      <c r="J5" s="1984"/>
      <c r="K5" s="1984"/>
      <c r="L5" s="2007"/>
      <c r="M5" s="1992">
        <v>1</v>
      </c>
      <c r="N5" s="2009"/>
      <c r="O5" s="1992">
        <v>2</v>
      </c>
      <c r="P5" s="2009"/>
      <c r="Q5" s="1992">
        <v>3</v>
      </c>
      <c r="R5" s="1993"/>
      <c r="S5" s="1992">
        <v>4</v>
      </c>
      <c r="T5" s="2009"/>
      <c r="U5" s="1992">
        <v>5</v>
      </c>
      <c r="V5" s="1993"/>
      <c r="W5" s="1992" t="s">
        <v>61</v>
      </c>
      <c r="X5" s="2009"/>
      <c r="Y5" s="1987" t="s">
        <v>62</v>
      </c>
      <c r="Z5" s="1988"/>
      <c r="AN5" s="488"/>
      <c r="AO5" s="488"/>
      <c r="AP5" s="488"/>
    </row>
    <row r="6" spans="1:42" s="31" customFormat="1" ht="15.75" customHeight="1" thickBot="1">
      <c r="A6" s="1996"/>
      <c r="B6" s="1999"/>
      <c r="C6" s="1984"/>
      <c r="D6" s="1984"/>
      <c r="E6" s="1984"/>
      <c r="F6" s="1984"/>
      <c r="G6" s="1984"/>
      <c r="H6" s="1984"/>
      <c r="I6" s="1984"/>
      <c r="J6" s="1984"/>
      <c r="K6" s="1984"/>
      <c r="L6" s="2007"/>
      <c r="M6" s="1134"/>
      <c r="N6" s="1135"/>
      <c r="O6" s="1135"/>
      <c r="P6" s="1136"/>
      <c r="Q6" s="1135"/>
      <c r="R6" s="1135"/>
      <c r="S6" s="1135"/>
      <c r="T6" s="1137"/>
      <c r="U6" s="1137"/>
      <c r="V6" s="1135"/>
      <c r="W6" s="1135"/>
      <c r="X6" s="1138"/>
      <c r="Y6" s="1138"/>
      <c r="Z6" s="1139"/>
      <c r="AN6" s="488"/>
      <c r="AO6" s="488"/>
      <c r="AP6" s="488"/>
    </row>
    <row r="7" spans="1:42" s="31" customFormat="1" ht="71.25" customHeight="1" thickBot="1">
      <c r="A7" s="1996"/>
      <c r="B7" s="1999"/>
      <c r="C7" s="1984"/>
      <c r="D7" s="1984"/>
      <c r="E7" s="1984"/>
      <c r="F7" s="1984"/>
      <c r="G7" s="1984"/>
      <c r="H7" s="1984"/>
      <c r="I7" s="1984"/>
      <c r="J7" s="1984"/>
      <c r="K7" s="1984"/>
      <c r="L7" s="2007"/>
      <c r="M7" s="1140" t="s">
        <v>53</v>
      </c>
      <c r="N7" s="1141" t="s">
        <v>219</v>
      </c>
      <c r="O7" s="1140" t="s">
        <v>53</v>
      </c>
      <c r="P7" s="1141" t="s">
        <v>219</v>
      </c>
      <c r="Q7" s="1140" t="s">
        <v>53</v>
      </c>
      <c r="R7" s="1141" t="s">
        <v>219</v>
      </c>
      <c r="S7" s="1140" t="s">
        <v>53</v>
      </c>
      <c r="T7" s="1141" t="s">
        <v>219</v>
      </c>
      <c r="U7" s="1140" t="s">
        <v>53</v>
      </c>
      <c r="V7" s="1141" t="s">
        <v>219</v>
      </c>
      <c r="W7" s="1140" t="s">
        <v>53</v>
      </c>
      <c r="X7" s="1141" t="s">
        <v>219</v>
      </c>
      <c r="Y7" s="1140"/>
      <c r="Z7" s="1141"/>
      <c r="AN7" s="488"/>
      <c r="AO7" s="488"/>
      <c r="AP7" s="488"/>
    </row>
    <row r="8" spans="1:42" s="31" customFormat="1" ht="71.25" customHeight="1" hidden="1">
      <c r="A8" s="1997"/>
      <c r="B8" s="2000"/>
      <c r="C8" s="1985"/>
      <c r="D8" s="1985"/>
      <c r="E8" s="1985"/>
      <c r="F8" s="1985"/>
      <c r="G8" s="1985"/>
      <c r="H8" s="1985"/>
      <c r="I8" s="1985"/>
      <c r="J8" s="1985"/>
      <c r="K8" s="1985"/>
      <c r="L8" s="2008"/>
      <c r="M8" s="1142" t="s">
        <v>53</v>
      </c>
      <c r="N8" s="1142"/>
      <c r="O8" s="1143"/>
      <c r="P8" s="1143" t="s">
        <v>53</v>
      </c>
      <c r="Q8" s="1143" t="s">
        <v>53</v>
      </c>
      <c r="R8" s="1143"/>
      <c r="S8" s="1143"/>
      <c r="T8" s="1143" t="s">
        <v>53</v>
      </c>
      <c r="U8" s="1143"/>
      <c r="V8" s="1143" t="s">
        <v>53</v>
      </c>
      <c r="W8" s="1143"/>
      <c r="X8" s="1143" t="s">
        <v>53</v>
      </c>
      <c r="Y8" s="1144"/>
      <c r="Z8" s="1145"/>
      <c r="AN8" s="488"/>
      <c r="AO8" s="488"/>
      <c r="AP8" s="488"/>
    </row>
    <row r="9" spans="1:42" s="32" customFormat="1" ht="19.5" thickBot="1">
      <c r="A9" s="1315">
        <v>1</v>
      </c>
      <c r="B9" s="1316">
        <v>2</v>
      </c>
      <c r="C9" s="1317">
        <v>3</v>
      </c>
      <c r="D9" s="1317">
        <v>4</v>
      </c>
      <c r="E9" s="1317">
        <v>5</v>
      </c>
      <c r="F9" s="1317">
        <v>6</v>
      </c>
      <c r="G9" s="1317">
        <v>7</v>
      </c>
      <c r="H9" s="1317">
        <v>8</v>
      </c>
      <c r="I9" s="1317">
        <v>9</v>
      </c>
      <c r="J9" s="1317">
        <v>10</v>
      </c>
      <c r="K9" s="1317">
        <v>11</v>
      </c>
      <c r="L9" s="1318">
        <v>13</v>
      </c>
      <c r="M9" s="1959">
        <v>13</v>
      </c>
      <c r="N9" s="1960"/>
      <c r="O9" s="1959">
        <v>14</v>
      </c>
      <c r="P9" s="1960"/>
      <c r="Q9" s="1959">
        <v>15</v>
      </c>
      <c r="R9" s="1960"/>
      <c r="S9" s="1959">
        <v>16</v>
      </c>
      <c r="T9" s="1960"/>
      <c r="U9" s="1959">
        <v>17</v>
      </c>
      <c r="V9" s="1960"/>
      <c r="W9" s="1959">
        <v>18</v>
      </c>
      <c r="X9" s="1960"/>
      <c r="Y9" s="1959">
        <v>19</v>
      </c>
      <c r="Z9" s="1960"/>
      <c r="AN9" s="1784"/>
      <c r="AO9" s="1784"/>
      <c r="AP9" s="1784"/>
    </row>
    <row r="10" spans="1:42" s="31" customFormat="1" ht="16.5" thickBot="1">
      <c r="A10" s="2027" t="s">
        <v>144</v>
      </c>
      <c r="B10" s="2028"/>
      <c r="C10" s="2028"/>
      <c r="D10" s="2028"/>
      <c r="E10" s="2028"/>
      <c r="F10" s="2028"/>
      <c r="G10" s="2028"/>
      <c r="H10" s="2028"/>
      <c r="I10" s="2028"/>
      <c r="J10" s="2028"/>
      <c r="K10" s="2028"/>
      <c r="L10" s="2028"/>
      <c r="M10" s="2028"/>
      <c r="N10" s="2028"/>
      <c r="O10" s="2028"/>
      <c r="P10" s="2028"/>
      <c r="Q10" s="2028"/>
      <c r="R10" s="2028"/>
      <c r="S10" s="2028"/>
      <c r="T10" s="2028"/>
      <c r="U10" s="2028"/>
      <c r="V10" s="2028"/>
      <c r="W10" s="2028"/>
      <c r="X10" s="2028"/>
      <c r="Y10" s="2028"/>
      <c r="Z10" s="2028"/>
      <c r="AN10" s="488"/>
      <c r="AO10" s="488"/>
      <c r="AP10" s="488"/>
    </row>
    <row r="11" spans="1:42" s="31" customFormat="1" ht="16.5" thickBot="1">
      <c r="A11" s="1959" t="s">
        <v>130</v>
      </c>
      <c r="B11" s="1986"/>
      <c r="C11" s="1986"/>
      <c r="D11" s="1986"/>
      <c r="E11" s="1986"/>
      <c r="F11" s="1986"/>
      <c r="G11" s="1986"/>
      <c r="H11" s="1986"/>
      <c r="I11" s="1986"/>
      <c r="J11" s="1986"/>
      <c r="K11" s="1986"/>
      <c r="L11" s="1986"/>
      <c r="M11" s="1986"/>
      <c r="N11" s="1986"/>
      <c r="O11" s="1986"/>
      <c r="P11" s="1986"/>
      <c r="Q11" s="1986"/>
      <c r="R11" s="1986"/>
      <c r="S11" s="1986"/>
      <c r="T11" s="1986"/>
      <c r="U11" s="1986"/>
      <c r="V11" s="1986"/>
      <c r="W11" s="1986"/>
      <c r="X11" s="1986"/>
      <c r="Y11" s="1986"/>
      <c r="Z11" s="1960"/>
      <c r="AN11" s="488" t="s">
        <v>240</v>
      </c>
      <c r="AO11" s="488" t="s">
        <v>247</v>
      </c>
      <c r="AP11" s="488" t="s">
        <v>50</v>
      </c>
    </row>
    <row r="12" spans="1:42" s="39" customFormat="1" ht="49.5" customHeight="1" thickBot="1">
      <c r="A12" s="1319">
        <v>1</v>
      </c>
      <c r="B12" s="566" t="s">
        <v>189</v>
      </c>
      <c r="C12" s="1280"/>
      <c r="D12" s="567"/>
      <c r="E12" s="1279"/>
      <c r="F12" s="568">
        <f>F13+F14</f>
        <v>6.5</v>
      </c>
      <c r="G12" s="569">
        <f>F12*30</f>
        <v>195</v>
      </c>
      <c r="H12" s="1320"/>
      <c r="I12" s="1321"/>
      <c r="J12" s="1321"/>
      <c r="K12" s="1321"/>
      <c r="L12" s="1322"/>
      <c r="M12" s="1146"/>
      <c r="N12" s="1147"/>
      <c r="O12" s="1146"/>
      <c r="P12" s="1147"/>
      <c r="Q12" s="1146"/>
      <c r="R12" s="1147"/>
      <c r="S12" s="1146"/>
      <c r="T12" s="1147"/>
      <c r="U12" s="1146"/>
      <c r="V12" s="1147"/>
      <c r="W12" s="1146"/>
      <c r="X12" s="1147"/>
      <c r="Y12" s="1146"/>
      <c r="Z12" s="1147"/>
      <c r="AN12" s="1785"/>
      <c r="AO12" s="1785"/>
      <c r="AP12" s="1785"/>
    </row>
    <row r="13" spans="1:42" s="39" customFormat="1" ht="16.5" thickBot="1">
      <c r="A13" s="1323"/>
      <c r="B13" s="570" t="s">
        <v>55</v>
      </c>
      <c r="C13" s="571"/>
      <c r="D13" s="572"/>
      <c r="E13" s="573"/>
      <c r="F13" s="574">
        <v>5</v>
      </c>
      <c r="G13" s="569">
        <f>F13*30</f>
        <v>150</v>
      </c>
      <c r="H13" s="1324"/>
      <c r="I13" s="1047"/>
      <c r="J13" s="1047"/>
      <c r="K13" s="1047"/>
      <c r="L13" s="1325"/>
      <c r="M13" s="1148"/>
      <c r="N13" s="1149"/>
      <c r="O13" s="1148"/>
      <c r="P13" s="1149"/>
      <c r="Q13" s="1148"/>
      <c r="R13" s="1149"/>
      <c r="S13" s="1148"/>
      <c r="T13" s="1149"/>
      <c r="U13" s="1148"/>
      <c r="V13" s="1149"/>
      <c r="W13" s="1148"/>
      <c r="X13" s="1149"/>
      <c r="Y13" s="1148"/>
      <c r="Z13" s="1149"/>
      <c r="AA13" s="1011">
        <f>F20</f>
        <v>1.5</v>
      </c>
      <c r="AB13" s="39" t="s">
        <v>240</v>
      </c>
      <c r="AC13" s="1011">
        <f>AA13</f>
        <v>1.5</v>
      </c>
      <c r="AN13" s="1785"/>
      <c r="AO13" s="1785"/>
      <c r="AP13" s="1785"/>
    </row>
    <row r="14" spans="1:42" s="39" customFormat="1" ht="16.5" thickBot="1">
      <c r="A14" s="1323"/>
      <c r="B14" s="1326" t="s">
        <v>124</v>
      </c>
      <c r="C14" s="571"/>
      <c r="D14" s="572" t="s">
        <v>61</v>
      </c>
      <c r="E14" s="573"/>
      <c r="F14" s="574">
        <v>1.5</v>
      </c>
      <c r="G14" s="569">
        <f>F14*30</f>
        <v>45</v>
      </c>
      <c r="H14" s="1324">
        <v>4</v>
      </c>
      <c r="I14" s="1047"/>
      <c r="J14" s="1047"/>
      <c r="K14" s="1047">
        <v>4</v>
      </c>
      <c r="L14" s="1325">
        <f>G14-H14</f>
        <v>41</v>
      </c>
      <c r="M14" s="1148"/>
      <c r="N14" s="1149"/>
      <c r="O14" s="1148"/>
      <c r="P14" s="1149"/>
      <c r="Q14" s="1148"/>
      <c r="R14" s="1149"/>
      <c r="S14" s="1148"/>
      <c r="T14" s="1149"/>
      <c r="U14" s="1148"/>
      <c r="V14" s="1149"/>
      <c r="W14" s="1148">
        <v>4</v>
      </c>
      <c r="X14" s="1149">
        <v>0</v>
      </c>
      <c r="Y14" s="1148"/>
      <c r="Z14" s="1149"/>
      <c r="AA14" s="1011"/>
      <c r="AB14" s="39" t="s">
        <v>247</v>
      </c>
      <c r="AC14" s="1011">
        <f>AA14</f>
        <v>0</v>
      </c>
      <c r="AN14" s="1785"/>
      <c r="AO14" s="1785"/>
      <c r="AP14" s="1785"/>
    </row>
    <row r="15" spans="1:42" s="39" customFormat="1" ht="16.5" thickBot="1">
      <c r="A15" s="1327">
        <v>2</v>
      </c>
      <c r="B15" s="1328" t="s">
        <v>140</v>
      </c>
      <c r="C15" s="1329" t="s">
        <v>138</v>
      </c>
      <c r="D15" s="1076"/>
      <c r="E15" s="1330"/>
      <c r="F15" s="575">
        <v>4.5</v>
      </c>
      <c r="G15" s="569">
        <f aca="true" t="shared" si="0" ref="G15:G23">F15*30</f>
        <v>135</v>
      </c>
      <c r="H15" s="1074"/>
      <c r="I15" s="1047"/>
      <c r="J15" s="1076"/>
      <c r="K15" s="1047"/>
      <c r="L15" s="1282"/>
      <c r="M15" s="1074"/>
      <c r="N15" s="1150"/>
      <c r="O15" s="1074"/>
      <c r="P15" s="1150"/>
      <c r="Q15" s="1074"/>
      <c r="R15" s="1150"/>
      <c r="S15" s="1074"/>
      <c r="T15" s="1150"/>
      <c r="U15" s="1074"/>
      <c r="V15" s="1150"/>
      <c r="W15" s="1074"/>
      <c r="X15" s="1150"/>
      <c r="Y15" s="1074"/>
      <c r="Z15" s="1150"/>
      <c r="AA15" s="1011">
        <f>F14</f>
        <v>1.5</v>
      </c>
      <c r="AB15" s="39" t="s">
        <v>50</v>
      </c>
      <c r="AC15" s="1011">
        <f>AA15</f>
        <v>1.5</v>
      </c>
      <c r="AN15" s="1785"/>
      <c r="AO15" s="1785"/>
      <c r="AP15" s="1785"/>
    </row>
    <row r="16" spans="1:42" s="39" customFormat="1" ht="32.25" thickBot="1">
      <c r="A16" s="1327">
        <v>3</v>
      </c>
      <c r="B16" s="1328" t="s">
        <v>141</v>
      </c>
      <c r="C16" s="1329"/>
      <c r="D16" s="1076" t="s">
        <v>139</v>
      </c>
      <c r="E16" s="1330"/>
      <c r="F16" s="576">
        <v>3</v>
      </c>
      <c r="G16" s="569">
        <f t="shared" si="0"/>
        <v>90</v>
      </c>
      <c r="H16" s="1074"/>
      <c r="I16" s="1076"/>
      <c r="J16" s="1076"/>
      <c r="K16" s="1047"/>
      <c r="L16" s="1282"/>
      <c r="M16" s="1065"/>
      <c r="N16" s="1064"/>
      <c r="O16" s="1065"/>
      <c r="P16" s="1064"/>
      <c r="Q16" s="1065"/>
      <c r="R16" s="1064"/>
      <c r="S16" s="1065"/>
      <c r="T16" s="1064"/>
      <c r="U16" s="1065"/>
      <c r="V16" s="1064"/>
      <c r="W16" s="1065"/>
      <c r="X16" s="1064"/>
      <c r="Y16" s="1065"/>
      <c r="Z16" s="1064"/>
      <c r="AA16" s="1011"/>
      <c r="AN16" s="1785"/>
      <c r="AO16" s="1785"/>
      <c r="AP16" s="1785"/>
    </row>
    <row r="17" spans="1:42" s="39" customFormat="1" ht="32.25" thickBot="1">
      <c r="A17" s="1331">
        <v>4</v>
      </c>
      <c r="B17" s="1332" t="s">
        <v>142</v>
      </c>
      <c r="C17" s="1333" t="s">
        <v>138</v>
      </c>
      <c r="D17" s="1176"/>
      <c r="E17" s="1334"/>
      <c r="F17" s="577">
        <v>4</v>
      </c>
      <c r="G17" s="1335">
        <f t="shared" si="0"/>
        <v>120</v>
      </c>
      <c r="H17" s="1088"/>
      <c r="I17" s="1090"/>
      <c r="J17" s="1090"/>
      <c r="K17" s="1336"/>
      <c r="L17" s="1337"/>
      <c r="M17" s="1093"/>
      <c r="N17" s="1094"/>
      <c r="O17" s="1093"/>
      <c r="P17" s="1094"/>
      <c r="Q17" s="1093"/>
      <c r="R17" s="1094"/>
      <c r="S17" s="1093"/>
      <c r="T17" s="1094"/>
      <c r="U17" s="1093"/>
      <c r="V17" s="1094"/>
      <c r="W17" s="1093"/>
      <c r="X17" s="1094"/>
      <c r="Y17" s="1093"/>
      <c r="Z17" s="1094"/>
      <c r="AN17" s="1785"/>
      <c r="AO17" s="1785"/>
      <c r="AP17" s="1785"/>
    </row>
    <row r="18" spans="1:42" s="39" customFormat="1" ht="16.5" thickBot="1">
      <c r="A18" s="1338">
        <v>6</v>
      </c>
      <c r="B18" s="1298" t="s">
        <v>143</v>
      </c>
      <c r="C18" s="1339"/>
      <c r="D18" s="1340"/>
      <c r="E18" s="1341"/>
      <c r="F18" s="578">
        <v>4.5</v>
      </c>
      <c r="G18" s="1342">
        <f t="shared" si="0"/>
        <v>135</v>
      </c>
      <c r="H18" s="1165"/>
      <c r="I18" s="1340"/>
      <c r="J18" s="1340"/>
      <c r="K18" s="1343">
        <f>H18-I18</f>
        <v>0</v>
      </c>
      <c r="L18" s="1344"/>
      <c r="M18" s="1151"/>
      <c r="N18" s="1152"/>
      <c r="O18" s="1151"/>
      <c r="P18" s="1152"/>
      <c r="Q18" s="1151"/>
      <c r="R18" s="1152"/>
      <c r="S18" s="1151"/>
      <c r="T18" s="1152"/>
      <c r="U18" s="1151"/>
      <c r="V18" s="1152"/>
      <c r="W18" s="1151"/>
      <c r="X18" s="1152"/>
      <c r="Y18" s="1151"/>
      <c r="Z18" s="1152"/>
      <c r="AN18" s="1785"/>
      <c r="AO18" s="1785"/>
      <c r="AP18" s="1785"/>
    </row>
    <row r="19" spans="1:42" s="39" customFormat="1" ht="15.75">
      <c r="A19" s="1345"/>
      <c r="B19" s="1346" t="s">
        <v>55</v>
      </c>
      <c r="C19" s="1046"/>
      <c r="D19" s="1204"/>
      <c r="E19" s="1048"/>
      <c r="F19" s="579">
        <v>3</v>
      </c>
      <c r="G19" s="1281">
        <f t="shared" si="0"/>
        <v>90</v>
      </c>
      <c r="H19" s="1324"/>
      <c r="I19" s="1048"/>
      <c r="J19" s="1048"/>
      <c r="K19" s="1048"/>
      <c r="L19" s="1048"/>
      <c r="M19" s="1282"/>
      <c r="N19" s="1049"/>
      <c r="O19" s="1046"/>
      <c r="P19" s="1049"/>
      <c r="Q19" s="1046"/>
      <c r="R19" s="1049"/>
      <c r="S19" s="1046"/>
      <c r="T19" s="1049"/>
      <c r="U19" s="1046"/>
      <c r="V19" s="1049"/>
      <c r="W19" s="1046"/>
      <c r="X19" s="1049"/>
      <c r="Y19" s="1046"/>
      <c r="Z19" s="1049"/>
      <c r="AN19" s="1785"/>
      <c r="AO19" s="1785"/>
      <c r="AP19" s="1785"/>
    </row>
    <row r="20" spans="1:42" s="39" customFormat="1" ht="15.75">
      <c r="A20" s="1347"/>
      <c r="B20" s="1326" t="s">
        <v>56</v>
      </c>
      <c r="C20" s="1088">
        <v>2</v>
      </c>
      <c r="D20" s="1090"/>
      <c r="E20" s="1090"/>
      <c r="F20" s="580">
        <v>1.5</v>
      </c>
      <c r="G20" s="577">
        <f t="shared" si="0"/>
        <v>45</v>
      </c>
      <c r="H20" s="1348">
        <v>4</v>
      </c>
      <c r="I20" s="1090">
        <v>4</v>
      </c>
      <c r="J20" s="1090"/>
      <c r="K20" s="1090"/>
      <c r="L20" s="1090">
        <v>41</v>
      </c>
      <c r="M20" s="1092"/>
      <c r="N20" s="1153"/>
      <c r="O20" s="1088">
        <v>4</v>
      </c>
      <c r="P20" s="1153">
        <v>0</v>
      </c>
      <c r="Q20" s="1088"/>
      <c r="R20" s="1153"/>
      <c r="S20" s="1088"/>
      <c r="T20" s="1153"/>
      <c r="U20" s="1088"/>
      <c r="V20" s="1153"/>
      <c r="W20" s="1088"/>
      <c r="X20" s="1153"/>
      <c r="Y20" s="1088"/>
      <c r="Z20" s="1153"/>
      <c r="AN20" s="1785"/>
      <c r="AO20" s="1785"/>
      <c r="AP20" s="1785"/>
    </row>
    <row r="21" spans="1:42" s="39" customFormat="1" ht="15.75">
      <c r="A21" s="1349">
        <v>7</v>
      </c>
      <c r="B21" s="1350" t="s">
        <v>245</v>
      </c>
      <c r="C21" s="1076"/>
      <c r="D21" s="1076" t="s">
        <v>139</v>
      </c>
      <c r="E21" s="1076"/>
      <c r="F21" s="1130">
        <v>3</v>
      </c>
      <c r="G21" s="577">
        <f t="shared" si="0"/>
        <v>90</v>
      </c>
      <c r="H21" s="1075"/>
      <c r="I21" s="1076"/>
      <c r="J21" s="1076"/>
      <c r="K21" s="1076"/>
      <c r="L21" s="1076"/>
      <c r="M21" s="1077"/>
      <c r="N21" s="1076"/>
      <c r="O21" s="1076"/>
      <c r="P21" s="1076"/>
      <c r="Q21" s="1076"/>
      <c r="R21" s="1076"/>
      <c r="S21" s="1076"/>
      <c r="T21" s="1076"/>
      <c r="U21" s="1076"/>
      <c r="V21" s="1076"/>
      <c r="W21" s="1076"/>
      <c r="X21" s="1076"/>
      <c r="Y21" s="1076"/>
      <c r="Z21" s="1076"/>
      <c r="AN21" s="1785"/>
      <c r="AO21" s="1785"/>
      <c r="AP21" s="1785"/>
    </row>
    <row r="22" spans="1:42" s="39" customFormat="1" ht="15.75">
      <c r="A22" s="1349"/>
      <c r="B22" s="1350"/>
      <c r="C22" s="1076"/>
      <c r="D22" s="1076"/>
      <c r="E22" s="1330"/>
      <c r="F22" s="1130"/>
      <c r="G22" s="1283"/>
      <c r="H22" s="1351"/>
      <c r="I22" s="1076"/>
      <c r="J22" s="1076"/>
      <c r="K22" s="1076"/>
      <c r="L22" s="1076"/>
      <c r="M22" s="1077"/>
      <c r="N22" s="1076"/>
      <c r="O22" s="1076"/>
      <c r="P22" s="1076"/>
      <c r="Q22" s="1076"/>
      <c r="R22" s="1076"/>
      <c r="S22" s="1076"/>
      <c r="T22" s="1076"/>
      <c r="U22" s="1076"/>
      <c r="V22" s="1076"/>
      <c r="W22" s="1076"/>
      <c r="X22" s="1076"/>
      <c r="Y22" s="1076"/>
      <c r="Z22" s="1076"/>
      <c r="AN22" s="1785"/>
      <c r="AO22" s="1785"/>
      <c r="AP22" s="1785"/>
    </row>
    <row r="23" spans="1:42" s="39" customFormat="1" ht="15.75">
      <c r="A23" s="1349">
        <v>8</v>
      </c>
      <c r="B23" s="1350" t="s">
        <v>246</v>
      </c>
      <c r="C23" s="1076"/>
      <c r="D23" s="1076">
        <v>3</v>
      </c>
      <c r="E23" s="1330"/>
      <c r="F23" s="1130">
        <v>3</v>
      </c>
      <c r="G23" s="1283">
        <f t="shared" si="0"/>
        <v>90</v>
      </c>
      <c r="H23" s="1351">
        <v>4</v>
      </c>
      <c r="I23" s="1076">
        <v>4</v>
      </c>
      <c r="J23" s="1076"/>
      <c r="K23" s="1076"/>
      <c r="L23" s="1076"/>
      <c r="M23" s="1077"/>
      <c r="N23" s="1076"/>
      <c r="O23" s="1076"/>
      <c r="P23" s="1076"/>
      <c r="Q23" s="1076">
        <v>4</v>
      </c>
      <c r="R23" s="1076">
        <v>0</v>
      </c>
      <c r="S23" s="1076"/>
      <c r="T23" s="1076"/>
      <c r="U23" s="1076"/>
      <c r="V23" s="1076"/>
      <c r="W23" s="1076"/>
      <c r="X23" s="1076"/>
      <c r="Y23" s="1076"/>
      <c r="Z23" s="1076"/>
      <c r="AN23" s="1785"/>
      <c r="AO23" s="1785"/>
      <c r="AP23" s="1785"/>
    </row>
    <row r="24" spans="1:42" s="41" customFormat="1" ht="21" customHeight="1" thickBot="1">
      <c r="A24" s="1973" t="s">
        <v>220</v>
      </c>
      <c r="B24" s="1974"/>
      <c r="C24" s="1352"/>
      <c r="D24" s="1353"/>
      <c r="E24" s="1354"/>
      <c r="F24" s="1355">
        <f>F12+F15+F16+F17+F18+F21+F22+F23</f>
        <v>28.5</v>
      </c>
      <c r="G24" s="1355">
        <f>G12+G15+G16+G17+G18+G21+G22+G23</f>
        <v>855</v>
      </c>
      <c r="H24" s="1356"/>
      <c r="I24" s="1154"/>
      <c r="J24" s="1154"/>
      <c r="K24" s="1154"/>
      <c r="L24" s="1154"/>
      <c r="M24" s="1154"/>
      <c r="N24" s="1154"/>
      <c r="O24" s="1154"/>
      <c r="P24" s="1154"/>
      <c r="Q24" s="1154"/>
      <c r="R24" s="1154"/>
      <c r="S24" s="1154"/>
      <c r="T24" s="1154"/>
      <c r="U24" s="1154"/>
      <c r="V24" s="1154"/>
      <c r="W24" s="1154"/>
      <c r="X24" s="1154"/>
      <c r="Y24" s="1154"/>
      <c r="Z24" s="1154"/>
      <c r="AN24" s="1786"/>
      <c r="AO24" s="1786"/>
      <c r="AP24" s="1786"/>
    </row>
    <row r="25" spans="1:42" s="41" customFormat="1" ht="21" customHeight="1" thickBot="1">
      <c r="A25" s="1961" t="s">
        <v>69</v>
      </c>
      <c r="B25" s="1962"/>
      <c r="C25" s="1357"/>
      <c r="D25" s="1358"/>
      <c r="E25" s="1358"/>
      <c r="F25" s="1359">
        <f>F13+F15+F16+F17+F19+F21+F22+F23</f>
        <v>25.5</v>
      </c>
      <c r="G25" s="1359">
        <f>G13+G15+G16+G17+G19+G21+G22+G23</f>
        <v>765</v>
      </c>
      <c r="H25" s="1358"/>
      <c r="I25" s="1358"/>
      <c r="J25" s="1358"/>
      <c r="K25" s="1358"/>
      <c r="L25" s="1358"/>
      <c r="M25" s="1155"/>
      <c r="N25" s="1155"/>
      <c r="O25" s="1155"/>
      <c r="P25" s="1155"/>
      <c r="Q25" s="1155"/>
      <c r="R25" s="1155"/>
      <c r="S25" s="1155"/>
      <c r="T25" s="1155"/>
      <c r="U25" s="1155"/>
      <c r="V25" s="1155"/>
      <c r="W25" s="1155"/>
      <c r="X25" s="1155"/>
      <c r="Y25" s="1156"/>
      <c r="Z25" s="1157"/>
      <c r="AN25" s="1786"/>
      <c r="AO25" s="1786"/>
      <c r="AP25" s="1786"/>
    </row>
    <row r="26" spans="1:42" s="39" customFormat="1" ht="21" customHeight="1" thickBot="1">
      <c r="A26" s="1360" t="s">
        <v>70</v>
      </c>
      <c r="B26" s="1361"/>
      <c r="C26" s="1059"/>
      <c r="D26" s="1362"/>
      <c r="E26" s="1061"/>
      <c r="F26" s="1363">
        <f aca="true" t="shared" si="1" ref="F26:L26">F14+F20</f>
        <v>3</v>
      </c>
      <c r="G26" s="1363">
        <f t="shared" si="1"/>
        <v>90</v>
      </c>
      <c r="H26" s="1363">
        <f>H14+H20+H23</f>
        <v>12</v>
      </c>
      <c r="I26" s="1363">
        <f>I14+I20+I23</f>
        <v>8</v>
      </c>
      <c r="J26" s="1363">
        <f t="shared" si="1"/>
        <v>0</v>
      </c>
      <c r="K26" s="1363">
        <f t="shared" si="1"/>
        <v>4</v>
      </c>
      <c r="L26" s="1363">
        <f t="shared" si="1"/>
        <v>82</v>
      </c>
      <c r="M26" s="1273">
        <v>0</v>
      </c>
      <c r="N26" s="1273">
        <v>0</v>
      </c>
      <c r="O26" s="1273">
        <v>4</v>
      </c>
      <c r="P26" s="1273">
        <v>0</v>
      </c>
      <c r="Q26" s="1273">
        <v>4</v>
      </c>
      <c r="R26" s="1273">
        <v>0</v>
      </c>
      <c r="S26" s="1273">
        <v>0</v>
      </c>
      <c r="T26" s="1273">
        <v>0</v>
      </c>
      <c r="U26" s="1273">
        <v>0</v>
      </c>
      <c r="V26" s="1273">
        <v>0</v>
      </c>
      <c r="W26" s="1273">
        <v>4</v>
      </c>
      <c r="X26" s="1273">
        <v>0</v>
      </c>
      <c r="Y26" s="1125"/>
      <c r="Z26" s="1157"/>
      <c r="AN26" s="1785"/>
      <c r="AO26" s="1785"/>
      <c r="AP26" s="1785"/>
    </row>
    <row r="27" spans="1:42" s="31" customFormat="1" ht="22.5" customHeight="1" thickBot="1">
      <c r="A27" s="1963" t="s">
        <v>190</v>
      </c>
      <c r="B27" s="1964"/>
      <c r="C27" s="1964"/>
      <c r="D27" s="1964"/>
      <c r="E27" s="1964"/>
      <c r="F27" s="1964"/>
      <c r="G27" s="1964"/>
      <c r="H27" s="1964"/>
      <c r="I27" s="1964"/>
      <c r="J27" s="1964"/>
      <c r="K27" s="1964"/>
      <c r="L27" s="1964"/>
      <c r="M27" s="1964"/>
      <c r="N27" s="1964"/>
      <c r="O27" s="1964"/>
      <c r="P27" s="1964"/>
      <c r="Q27" s="1964"/>
      <c r="R27" s="1964"/>
      <c r="S27" s="1964"/>
      <c r="T27" s="1964"/>
      <c r="U27" s="1964"/>
      <c r="V27" s="1964"/>
      <c r="W27" s="1964"/>
      <c r="X27" s="1964"/>
      <c r="Y27" s="1964"/>
      <c r="Z27" s="1965"/>
      <c r="AN27" s="488"/>
      <c r="AO27" s="488"/>
      <c r="AP27" s="488"/>
    </row>
    <row r="28" spans="1:42" s="31" customFormat="1" ht="39.75" customHeight="1" thickBot="1">
      <c r="A28" s="1364">
        <v>1</v>
      </c>
      <c r="B28" s="1365" t="s">
        <v>72</v>
      </c>
      <c r="C28" s="1366"/>
      <c r="D28" s="1367"/>
      <c r="E28" s="1368"/>
      <c r="F28" s="1369">
        <f>F29+F30</f>
        <v>7</v>
      </c>
      <c r="G28" s="1364">
        <f>F28*30</f>
        <v>210</v>
      </c>
      <c r="H28" s="1370"/>
      <c r="I28" s="1371"/>
      <c r="J28" s="1372"/>
      <c r="K28" s="1371"/>
      <c r="L28" s="1373"/>
      <c r="M28" s="1158"/>
      <c r="N28" s="1159"/>
      <c r="O28" s="1158"/>
      <c r="P28" s="1159"/>
      <c r="Q28" s="1158"/>
      <c r="R28" s="1159"/>
      <c r="S28" s="1158"/>
      <c r="T28" s="1159"/>
      <c r="U28" s="1158"/>
      <c r="V28" s="1159"/>
      <c r="W28" s="1158"/>
      <c r="X28" s="1159"/>
      <c r="Y28" s="1160"/>
      <c r="Z28" s="1161"/>
      <c r="AN28" s="488"/>
      <c r="AO28" s="488"/>
      <c r="AP28" s="488"/>
    </row>
    <row r="29" spans="1:42" s="31" customFormat="1" ht="19.5" customHeight="1" thickBot="1">
      <c r="A29" s="1364"/>
      <c r="B29" s="1374" t="s">
        <v>55</v>
      </c>
      <c r="C29" s="1366"/>
      <c r="D29" s="1367"/>
      <c r="E29" s="1368"/>
      <c r="F29" s="1369">
        <v>3.5</v>
      </c>
      <c r="G29" s="1364">
        <f>F29*30</f>
        <v>105</v>
      </c>
      <c r="H29" s="1370"/>
      <c r="I29" s="1371"/>
      <c r="J29" s="1372"/>
      <c r="K29" s="1371"/>
      <c r="L29" s="1373"/>
      <c r="M29" s="1158"/>
      <c r="N29" s="1159"/>
      <c r="O29" s="1158"/>
      <c r="P29" s="1159"/>
      <c r="Q29" s="1158"/>
      <c r="R29" s="1159"/>
      <c r="S29" s="1158"/>
      <c r="T29" s="1159"/>
      <c r="U29" s="1158"/>
      <c r="V29" s="1159"/>
      <c r="W29" s="1158"/>
      <c r="X29" s="1159"/>
      <c r="Y29" s="1162"/>
      <c r="Z29" s="1161"/>
      <c r="AA29" s="1007"/>
      <c r="AB29" s="39" t="s">
        <v>50</v>
      </c>
      <c r="AD29" s="31" t="s">
        <v>229</v>
      </c>
      <c r="AF29" s="31" t="s">
        <v>52</v>
      </c>
      <c r="AN29" s="488"/>
      <c r="AO29" s="488"/>
      <c r="AP29" s="488"/>
    </row>
    <row r="30" spans="1:42" s="31" customFormat="1" ht="21" customHeight="1" thickBot="1">
      <c r="A30" s="1364"/>
      <c r="B30" s="1375" t="s">
        <v>56</v>
      </c>
      <c r="C30" s="1366"/>
      <c r="D30" s="1376">
        <v>2</v>
      </c>
      <c r="E30" s="1368"/>
      <c r="F30" s="1369">
        <v>3.5</v>
      </c>
      <c r="G30" s="1364">
        <f>F30*30</f>
        <v>105</v>
      </c>
      <c r="H30" s="1370">
        <f>I30+K30</f>
        <v>10</v>
      </c>
      <c r="I30" s="1371">
        <v>8</v>
      </c>
      <c r="J30" s="1372"/>
      <c r="K30" s="1371">
        <v>2</v>
      </c>
      <c r="L30" s="1373">
        <f>G30-H30</f>
        <v>95</v>
      </c>
      <c r="M30" s="1158"/>
      <c r="N30" s="1159"/>
      <c r="O30" s="1163">
        <v>8</v>
      </c>
      <c r="P30" s="1164">
        <v>2</v>
      </c>
      <c r="Q30" s="1158"/>
      <c r="R30" s="1159"/>
      <c r="S30" s="1158"/>
      <c r="T30" s="1159"/>
      <c r="U30" s="1158"/>
      <c r="V30" s="1159"/>
      <c r="W30" s="1158"/>
      <c r="X30" s="1159"/>
      <c r="Y30" s="1162"/>
      <c r="Z30" s="1161"/>
      <c r="AA30" s="1007">
        <v>1</v>
      </c>
      <c r="AB30" s="39" t="s">
        <v>230</v>
      </c>
      <c r="AC30" s="39" t="s">
        <v>231</v>
      </c>
      <c r="AD30" s="39" t="s">
        <v>232</v>
      </c>
      <c r="AE30" s="39" t="s">
        <v>233</v>
      </c>
      <c r="AF30" s="39" t="s">
        <v>234</v>
      </c>
      <c r="AG30" s="39" t="s">
        <v>235</v>
      </c>
      <c r="AN30" s="488"/>
      <c r="AO30" s="488"/>
      <c r="AP30" s="488"/>
    </row>
    <row r="31" spans="1:42" s="42" customFormat="1" ht="24" customHeight="1" thickBot="1">
      <c r="A31" s="1377">
        <v>2</v>
      </c>
      <c r="B31" s="1298" t="s">
        <v>73</v>
      </c>
      <c r="C31" s="1299"/>
      <c r="D31" s="1174"/>
      <c r="E31" s="1300"/>
      <c r="F31" s="1378">
        <f>F32+F33</f>
        <v>8</v>
      </c>
      <c r="G31" s="1377">
        <f aca="true" t="shared" si="2" ref="G31:G49">F31*30</f>
        <v>240</v>
      </c>
      <c r="H31" s="1339"/>
      <c r="I31" s="1340"/>
      <c r="J31" s="1379"/>
      <c r="K31" s="1340"/>
      <c r="L31" s="1344"/>
      <c r="M31" s="1165"/>
      <c r="N31" s="1166"/>
      <c r="O31" s="1165"/>
      <c r="P31" s="1166"/>
      <c r="Q31" s="1165"/>
      <c r="R31" s="1166"/>
      <c r="S31" s="1165"/>
      <c r="T31" s="1166"/>
      <c r="U31" s="1165"/>
      <c r="V31" s="1166"/>
      <c r="W31" s="1165"/>
      <c r="X31" s="1166"/>
      <c r="Y31" s="1165"/>
      <c r="Z31" s="1166"/>
      <c r="AA31" s="1008"/>
      <c r="AB31" s="1011">
        <f>SUMIF($C28:$E46,1,$F28:$F46)</f>
        <v>11.5</v>
      </c>
      <c r="AC31" s="1011">
        <f>F30+F36+F39+F43</f>
        <v>14</v>
      </c>
      <c r="AD31" s="1011"/>
      <c r="AE31" s="1011">
        <f>SUMIF($C28:$E46,8,$F28:$F46)</f>
        <v>0</v>
      </c>
      <c r="AF31" s="1008"/>
      <c r="AG31" s="1008"/>
      <c r="AH31" s="1008"/>
      <c r="AN31" s="44"/>
      <c r="AO31" s="44"/>
      <c r="AP31" s="44"/>
    </row>
    <row r="32" spans="1:42" s="42" customFormat="1" ht="19.5" customHeight="1" thickBot="1">
      <c r="A32" s="1380" t="s">
        <v>57</v>
      </c>
      <c r="B32" s="570" t="s">
        <v>55</v>
      </c>
      <c r="C32" s="1381"/>
      <c r="D32" s="1188"/>
      <c r="E32" s="1382"/>
      <c r="F32" s="1369">
        <v>4</v>
      </c>
      <c r="G32" s="1383">
        <f t="shared" si="2"/>
        <v>120</v>
      </c>
      <c r="H32" s="1384"/>
      <c r="I32" s="1048"/>
      <c r="J32" s="1385"/>
      <c r="K32" s="1048"/>
      <c r="L32" s="1282"/>
      <c r="M32" s="1046"/>
      <c r="N32" s="1049"/>
      <c r="O32" s="1046"/>
      <c r="P32" s="1049"/>
      <c r="Q32" s="1046"/>
      <c r="R32" s="1049"/>
      <c r="S32" s="1046"/>
      <c r="T32" s="1049"/>
      <c r="U32" s="1046"/>
      <c r="V32" s="1049"/>
      <c r="W32" s="1046"/>
      <c r="X32" s="1049"/>
      <c r="Y32" s="1046"/>
      <c r="Z32" s="1049"/>
      <c r="AC32" s="1008">
        <f>AB31+AC31</f>
        <v>25.5</v>
      </c>
      <c r="AN32" s="44"/>
      <c r="AO32" s="44"/>
      <c r="AP32" s="44"/>
    </row>
    <row r="33" spans="1:42" s="31" customFormat="1" ht="19.5" customHeight="1" thickBot="1">
      <c r="A33" s="1068" t="s">
        <v>137</v>
      </c>
      <c r="B33" s="1069" t="s">
        <v>56</v>
      </c>
      <c r="C33" s="1070">
        <v>1</v>
      </c>
      <c r="D33" s="1103"/>
      <c r="E33" s="1072"/>
      <c r="F33" s="1369">
        <v>4</v>
      </c>
      <c r="G33" s="1386">
        <f t="shared" si="2"/>
        <v>120</v>
      </c>
      <c r="H33" s="1329">
        <f>I33+J33+K33</f>
        <v>12</v>
      </c>
      <c r="I33" s="1076">
        <v>4</v>
      </c>
      <c r="J33" s="1099">
        <v>8</v>
      </c>
      <c r="K33" s="1076"/>
      <c r="L33" s="1078">
        <f>G33-H33</f>
        <v>108</v>
      </c>
      <c r="M33" s="1074">
        <v>8</v>
      </c>
      <c r="N33" s="1150">
        <v>4</v>
      </c>
      <c r="O33" s="1074"/>
      <c r="P33" s="1150"/>
      <c r="Q33" s="1074"/>
      <c r="R33" s="1150"/>
      <c r="S33" s="1074"/>
      <c r="T33" s="1150"/>
      <c r="U33" s="1074"/>
      <c r="V33" s="1150"/>
      <c r="W33" s="1074"/>
      <c r="X33" s="1150"/>
      <c r="Y33" s="1074"/>
      <c r="Z33" s="1150"/>
      <c r="AA33" s="31">
        <v>1</v>
      </c>
      <c r="AN33" s="488"/>
      <c r="AO33" s="488"/>
      <c r="AP33" s="488"/>
    </row>
    <row r="34" spans="1:42" s="43" customFormat="1" ht="19.5" customHeight="1" thickBot="1">
      <c r="A34" s="1377">
        <v>3</v>
      </c>
      <c r="B34" s="1298" t="s">
        <v>74</v>
      </c>
      <c r="C34" s="1387"/>
      <c r="D34" s="1388"/>
      <c r="E34" s="1389"/>
      <c r="F34" s="1390">
        <f>F35+F36</f>
        <v>5</v>
      </c>
      <c r="G34" s="1377">
        <f t="shared" si="2"/>
        <v>150</v>
      </c>
      <c r="H34" s="1339"/>
      <c r="I34" s="1340"/>
      <c r="J34" s="1391"/>
      <c r="K34" s="1340"/>
      <c r="L34" s="1344"/>
      <c r="M34" s="1167"/>
      <c r="N34" s="1168"/>
      <c r="O34" s="1167"/>
      <c r="P34" s="1168"/>
      <c r="Q34" s="1167"/>
      <c r="R34" s="1168"/>
      <c r="S34" s="1167"/>
      <c r="T34" s="1168"/>
      <c r="U34" s="1167"/>
      <c r="V34" s="1168"/>
      <c r="W34" s="1167"/>
      <c r="X34" s="1168"/>
      <c r="Y34" s="1167"/>
      <c r="Z34" s="1168"/>
      <c r="AN34" s="560"/>
      <c r="AO34" s="560"/>
      <c r="AP34" s="560"/>
    </row>
    <row r="35" spans="1:42" s="42" customFormat="1" ht="18.75" customHeight="1">
      <c r="A35" s="573"/>
      <c r="B35" s="1392" t="s">
        <v>55</v>
      </c>
      <c r="C35" s="1393"/>
      <c r="D35" s="1394"/>
      <c r="E35" s="1395"/>
      <c r="F35" s="1396">
        <v>1</v>
      </c>
      <c r="G35" s="1386">
        <f t="shared" si="2"/>
        <v>30</v>
      </c>
      <c r="H35" s="1397"/>
      <c r="I35" s="1398"/>
      <c r="J35" s="1399"/>
      <c r="K35" s="1398"/>
      <c r="L35" s="1400"/>
      <c r="M35" s="1169"/>
      <c r="N35" s="1169"/>
      <c r="O35" s="1169"/>
      <c r="P35" s="1169"/>
      <c r="Q35" s="1169"/>
      <c r="R35" s="1169"/>
      <c r="S35" s="1169"/>
      <c r="T35" s="1169"/>
      <c r="U35" s="1169"/>
      <c r="V35" s="1169"/>
      <c r="W35" s="1169"/>
      <c r="X35" s="1169"/>
      <c r="Y35" s="1169"/>
      <c r="Z35" s="1170"/>
      <c r="AN35" s="44"/>
      <c r="AO35" s="44"/>
      <c r="AP35" s="44"/>
    </row>
    <row r="36" spans="1:42" s="42" customFormat="1" ht="18.75" customHeight="1" thickBot="1">
      <c r="A36" s="1401"/>
      <c r="B36" s="1054" t="s">
        <v>56</v>
      </c>
      <c r="C36" s="1402">
        <v>2</v>
      </c>
      <c r="D36" s="1403"/>
      <c r="E36" s="1404"/>
      <c r="F36" s="1405">
        <v>4</v>
      </c>
      <c r="G36" s="1406">
        <f t="shared" si="2"/>
        <v>120</v>
      </c>
      <c r="H36" s="1407">
        <f>K36+J36+I36</f>
        <v>6</v>
      </c>
      <c r="I36" s="1408">
        <v>4</v>
      </c>
      <c r="J36" s="1172"/>
      <c r="K36" s="1408">
        <v>2</v>
      </c>
      <c r="L36" s="1409">
        <f>G36-H36</f>
        <v>114</v>
      </c>
      <c r="M36" s="1171"/>
      <c r="N36" s="1171"/>
      <c r="O36" s="1172">
        <v>4</v>
      </c>
      <c r="P36" s="1172">
        <v>2</v>
      </c>
      <c r="Q36" s="1171"/>
      <c r="R36" s="1171"/>
      <c r="S36" s="1171"/>
      <c r="T36" s="1171"/>
      <c r="U36" s="1171"/>
      <c r="V36" s="1171"/>
      <c r="W36" s="1171"/>
      <c r="X36" s="1171"/>
      <c r="Y36" s="1171"/>
      <c r="Z36" s="1173"/>
      <c r="AA36" s="42">
        <v>1</v>
      </c>
      <c r="AN36" s="44" t="s">
        <v>258</v>
      </c>
      <c r="AO36" s="44"/>
      <c r="AP36" s="44"/>
    </row>
    <row r="37" spans="1:42" s="42" customFormat="1" ht="20.25" customHeight="1" thickBot="1">
      <c r="A37" s="1032">
        <v>4</v>
      </c>
      <c r="B37" s="1298" t="s">
        <v>79</v>
      </c>
      <c r="C37" s="1299"/>
      <c r="D37" s="1391"/>
      <c r="E37" s="1300"/>
      <c r="F37" s="578">
        <v>6</v>
      </c>
      <c r="G37" s="1377">
        <f>F37*30</f>
        <v>180</v>
      </c>
      <c r="H37" s="1339"/>
      <c r="I37" s="1340"/>
      <c r="J37" s="1391"/>
      <c r="K37" s="1340"/>
      <c r="L37" s="1409"/>
      <c r="M37" s="1174"/>
      <c r="N37" s="1174"/>
      <c r="O37" s="1174"/>
      <c r="P37" s="1174"/>
      <c r="Q37" s="1174"/>
      <c r="R37" s="1174"/>
      <c r="S37" s="1174"/>
      <c r="T37" s="1174"/>
      <c r="U37" s="1174"/>
      <c r="V37" s="1174"/>
      <c r="W37" s="1174"/>
      <c r="X37" s="1174"/>
      <c r="Y37" s="1174"/>
      <c r="Z37" s="1168"/>
      <c r="AN37" s="44"/>
      <c r="AO37" s="44"/>
      <c r="AP37" s="44"/>
    </row>
    <row r="38" spans="1:42" s="43" customFormat="1" ht="23.25" customHeight="1" thickBot="1">
      <c r="A38" s="1410"/>
      <c r="B38" s="1411" t="s">
        <v>55</v>
      </c>
      <c r="C38" s="1412"/>
      <c r="D38" s="1399"/>
      <c r="E38" s="1413"/>
      <c r="F38" s="1414">
        <v>2.5</v>
      </c>
      <c r="G38" s="1386">
        <f>F38*30</f>
        <v>75</v>
      </c>
      <c r="H38" s="1397"/>
      <c r="I38" s="1398"/>
      <c r="J38" s="1399"/>
      <c r="K38" s="1398"/>
      <c r="L38" s="1409"/>
      <c r="M38" s="1169"/>
      <c r="N38" s="1169"/>
      <c r="O38" s="1169"/>
      <c r="P38" s="1169"/>
      <c r="Q38" s="1169"/>
      <c r="R38" s="1169"/>
      <c r="S38" s="1169"/>
      <c r="T38" s="1169"/>
      <c r="U38" s="1169"/>
      <c r="V38" s="1169"/>
      <c r="W38" s="1169"/>
      <c r="X38" s="1169"/>
      <c r="Y38" s="1169"/>
      <c r="Z38" s="1170"/>
      <c r="AN38" s="560"/>
      <c r="AO38" s="560"/>
      <c r="AP38" s="560"/>
    </row>
    <row r="39" spans="1:42" s="43" customFormat="1" ht="23.25" customHeight="1" thickBot="1">
      <c r="A39" s="1415"/>
      <c r="B39" s="1083" t="s">
        <v>56</v>
      </c>
      <c r="C39" s="1095"/>
      <c r="D39" s="1176">
        <v>2</v>
      </c>
      <c r="E39" s="1416"/>
      <c r="F39" s="1417">
        <v>3.5</v>
      </c>
      <c r="G39" s="1406">
        <f>F39*30</f>
        <v>105</v>
      </c>
      <c r="H39" s="1333">
        <f>I39+J39+K39</f>
        <v>6</v>
      </c>
      <c r="I39" s="1090">
        <v>4</v>
      </c>
      <c r="J39" s="1176"/>
      <c r="K39" s="1090">
        <v>2</v>
      </c>
      <c r="L39" s="1409">
        <f>G39-H39</f>
        <v>99</v>
      </c>
      <c r="M39" s="1175"/>
      <c r="N39" s="1175"/>
      <c r="O39" s="1176">
        <v>4</v>
      </c>
      <c r="P39" s="1176">
        <v>2</v>
      </c>
      <c r="Q39" s="1175"/>
      <c r="R39" s="1175"/>
      <c r="S39" s="1175"/>
      <c r="T39" s="1175"/>
      <c r="U39" s="1175"/>
      <c r="V39" s="1175"/>
      <c r="W39" s="1175"/>
      <c r="X39" s="1175"/>
      <c r="Y39" s="1175"/>
      <c r="Z39" s="1094"/>
      <c r="AA39" s="43">
        <v>1</v>
      </c>
      <c r="AN39" s="560" t="s">
        <v>258</v>
      </c>
      <c r="AO39" s="560"/>
      <c r="AP39" s="560"/>
    </row>
    <row r="40" spans="1:42" s="43" customFormat="1" ht="23.25" customHeight="1" thickBot="1">
      <c r="A40" s="1377">
        <v>5</v>
      </c>
      <c r="B40" s="1298" t="s">
        <v>75</v>
      </c>
      <c r="C40" s="1167"/>
      <c r="D40" s="1174"/>
      <c r="E40" s="1168"/>
      <c r="F40" s="1418">
        <f>F41+F42+F43</f>
        <v>14</v>
      </c>
      <c r="G40" s="1377">
        <f t="shared" si="2"/>
        <v>420</v>
      </c>
      <c r="H40" s="1165"/>
      <c r="I40" s="1340"/>
      <c r="J40" s="1379"/>
      <c r="K40" s="1340"/>
      <c r="L40" s="1344"/>
      <c r="M40" s="1165"/>
      <c r="N40" s="1166"/>
      <c r="O40" s="1165"/>
      <c r="P40" s="1166"/>
      <c r="Q40" s="1165"/>
      <c r="R40" s="1166"/>
      <c r="S40" s="1165"/>
      <c r="T40" s="1166"/>
      <c r="U40" s="1165"/>
      <c r="V40" s="1166"/>
      <c r="W40" s="1165"/>
      <c r="X40" s="1166"/>
      <c r="Y40" s="1165"/>
      <c r="Z40" s="1166"/>
      <c r="AN40" s="560"/>
      <c r="AO40" s="560"/>
      <c r="AP40" s="560"/>
    </row>
    <row r="41" spans="1:42" s="43" customFormat="1" ht="18.75" customHeight="1" thickBot="1">
      <c r="A41" s="1380" t="s">
        <v>59</v>
      </c>
      <c r="B41" s="570" t="s">
        <v>55</v>
      </c>
      <c r="C41" s="1050"/>
      <c r="D41" s="1188"/>
      <c r="E41" s="1382"/>
      <c r="F41" s="1396">
        <v>7</v>
      </c>
      <c r="G41" s="1383">
        <f t="shared" si="2"/>
        <v>210</v>
      </c>
      <c r="H41" s="1384"/>
      <c r="I41" s="1048"/>
      <c r="J41" s="1385"/>
      <c r="K41" s="1048"/>
      <c r="L41" s="1282"/>
      <c r="M41" s="1046"/>
      <c r="N41" s="1049"/>
      <c r="O41" s="1046"/>
      <c r="P41" s="1049"/>
      <c r="Q41" s="1046"/>
      <c r="R41" s="1049"/>
      <c r="S41" s="1046"/>
      <c r="T41" s="1049"/>
      <c r="U41" s="1046"/>
      <c r="V41" s="1049"/>
      <c r="W41" s="1046"/>
      <c r="X41" s="1049"/>
      <c r="Y41" s="1046"/>
      <c r="Z41" s="1049"/>
      <c r="AN41" s="560"/>
      <c r="AO41" s="560"/>
      <c r="AP41" s="560"/>
    </row>
    <row r="42" spans="1:42" s="43" customFormat="1" ht="18.75" customHeight="1" thickBot="1">
      <c r="A42" s="1419" t="s">
        <v>150</v>
      </c>
      <c r="B42" s="1420" t="s">
        <v>76</v>
      </c>
      <c r="C42" s="1070">
        <v>1</v>
      </c>
      <c r="D42" s="1071"/>
      <c r="E42" s="1072"/>
      <c r="F42" s="1296">
        <v>4</v>
      </c>
      <c r="G42" s="1386">
        <f t="shared" si="2"/>
        <v>120</v>
      </c>
      <c r="H42" s="1329">
        <f>I42+J42+K42</f>
        <v>16</v>
      </c>
      <c r="I42" s="1076">
        <v>12</v>
      </c>
      <c r="J42" s="1099"/>
      <c r="K42" s="1076">
        <v>4</v>
      </c>
      <c r="L42" s="1078">
        <f>G42-H42</f>
        <v>104</v>
      </c>
      <c r="M42" s="1074">
        <v>12</v>
      </c>
      <c r="N42" s="1150">
        <v>4</v>
      </c>
      <c r="O42" s="1074"/>
      <c r="P42" s="1150"/>
      <c r="Q42" s="1074"/>
      <c r="R42" s="1150"/>
      <c r="S42" s="1074"/>
      <c r="T42" s="1150"/>
      <c r="U42" s="1074"/>
      <c r="V42" s="1150"/>
      <c r="W42" s="1074"/>
      <c r="X42" s="1150"/>
      <c r="Y42" s="1074"/>
      <c r="Z42" s="1150"/>
      <c r="AA42" s="43">
        <v>1</v>
      </c>
      <c r="AN42" s="560"/>
      <c r="AO42" s="560"/>
      <c r="AP42" s="560"/>
    </row>
    <row r="43" spans="1:42" s="42" customFormat="1" ht="16.5" customHeight="1" thickBot="1">
      <c r="A43" s="1421" t="s">
        <v>151</v>
      </c>
      <c r="B43" s="1326" t="s">
        <v>77</v>
      </c>
      <c r="C43" s="1422">
        <v>2</v>
      </c>
      <c r="D43" s="1239"/>
      <c r="E43" s="1423"/>
      <c r="F43" s="1295">
        <v>3</v>
      </c>
      <c r="G43" s="1424">
        <f t="shared" si="2"/>
        <v>90</v>
      </c>
      <c r="H43" s="1329">
        <f>I43+J43+K43</f>
        <v>12</v>
      </c>
      <c r="I43" s="1090">
        <v>8</v>
      </c>
      <c r="J43" s="1176"/>
      <c r="K43" s="1090">
        <v>4</v>
      </c>
      <c r="L43" s="1092">
        <f>G43-H43</f>
        <v>78</v>
      </c>
      <c r="M43" s="1088"/>
      <c r="N43" s="1153"/>
      <c r="O43" s="1088">
        <v>8</v>
      </c>
      <c r="P43" s="1153">
        <v>4</v>
      </c>
      <c r="Q43" s="1088"/>
      <c r="R43" s="1153"/>
      <c r="S43" s="1088"/>
      <c r="T43" s="1153"/>
      <c r="U43" s="1088"/>
      <c r="V43" s="1153"/>
      <c r="W43" s="1088"/>
      <c r="X43" s="1153"/>
      <c r="Y43" s="1088"/>
      <c r="Z43" s="1153"/>
      <c r="AA43" s="42">
        <v>1</v>
      </c>
      <c r="AB43" s="1131" t="s">
        <v>240</v>
      </c>
      <c r="AC43" s="1132">
        <f>SUMIF(AA$28:AA$46,1,F$28:F$46)</f>
        <v>25.5</v>
      </c>
      <c r="AN43" s="44"/>
      <c r="AO43" s="44"/>
      <c r="AP43" s="44"/>
    </row>
    <row r="44" spans="1:42" s="42" customFormat="1" ht="16.5" customHeight="1" thickBot="1">
      <c r="A44" s="1377">
        <v>6</v>
      </c>
      <c r="B44" s="1033" t="s">
        <v>78</v>
      </c>
      <c r="C44" s="1425"/>
      <c r="D44" s="1426"/>
      <c r="E44" s="1427"/>
      <c r="F44" s="1378">
        <f>F45+F46</f>
        <v>6</v>
      </c>
      <c r="G44" s="1377">
        <f t="shared" si="2"/>
        <v>180</v>
      </c>
      <c r="H44" s="1339"/>
      <c r="I44" s="1340"/>
      <c r="J44" s="1391"/>
      <c r="K44" s="1340"/>
      <c r="L44" s="1344"/>
      <c r="M44" s="1165"/>
      <c r="N44" s="1166"/>
      <c r="O44" s="1165"/>
      <c r="P44" s="1166"/>
      <c r="Q44" s="1165"/>
      <c r="R44" s="1166"/>
      <c r="S44" s="1165"/>
      <c r="T44" s="1166"/>
      <c r="U44" s="1165"/>
      <c r="V44" s="1166"/>
      <c r="W44" s="1165"/>
      <c r="X44" s="1166"/>
      <c r="Y44" s="1165"/>
      <c r="Z44" s="1166"/>
      <c r="AB44" s="1131" t="s">
        <v>247</v>
      </c>
      <c r="AC44" s="1132">
        <f>SUMIF(AA$28:AA$46,2,F$28:F$46)</f>
        <v>0</v>
      </c>
      <c r="AN44" s="44"/>
      <c r="AO44" s="44"/>
      <c r="AP44" s="44"/>
    </row>
    <row r="45" spans="1:42" s="42" customFormat="1" ht="16.5" customHeight="1" thickBot="1">
      <c r="A45" s="1428" t="s">
        <v>61</v>
      </c>
      <c r="B45" s="1429" t="s">
        <v>55</v>
      </c>
      <c r="C45" s="1430"/>
      <c r="D45" s="1431"/>
      <c r="E45" s="1432"/>
      <c r="F45" s="1433">
        <v>2.5</v>
      </c>
      <c r="G45" s="1383">
        <f t="shared" si="2"/>
        <v>75</v>
      </c>
      <c r="H45" s="1434"/>
      <c r="I45" s="1435"/>
      <c r="J45" s="1436"/>
      <c r="K45" s="1435"/>
      <c r="L45" s="1337"/>
      <c r="M45" s="1046"/>
      <c r="N45" s="1049"/>
      <c r="O45" s="1046"/>
      <c r="P45" s="1049"/>
      <c r="Q45" s="1046"/>
      <c r="R45" s="1049"/>
      <c r="S45" s="1046"/>
      <c r="T45" s="1049"/>
      <c r="U45" s="1046"/>
      <c r="V45" s="1049"/>
      <c r="W45" s="1046"/>
      <c r="X45" s="1049"/>
      <c r="Y45" s="1046"/>
      <c r="Z45" s="1049"/>
      <c r="AB45" s="1131" t="s">
        <v>50</v>
      </c>
      <c r="AC45" s="1132">
        <f>SUMIF(AA$28:AA$46,3,F$28:F$46)</f>
        <v>0</v>
      </c>
      <c r="AN45" s="44"/>
      <c r="AO45" s="44"/>
      <c r="AP45" s="44"/>
    </row>
    <row r="46" spans="1:42" s="42" customFormat="1" ht="16.5" customHeight="1" thickBot="1">
      <c r="A46" s="1421" t="s">
        <v>62</v>
      </c>
      <c r="B46" s="1326" t="s">
        <v>56</v>
      </c>
      <c r="C46" s="1422">
        <v>1</v>
      </c>
      <c r="D46" s="1239"/>
      <c r="E46" s="1423"/>
      <c r="F46" s="1437">
        <v>3.5</v>
      </c>
      <c r="G46" s="1386">
        <f t="shared" si="2"/>
        <v>105</v>
      </c>
      <c r="H46" s="1333">
        <f>I46+K46</f>
        <v>6</v>
      </c>
      <c r="I46" s="1090">
        <v>4</v>
      </c>
      <c r="J46" s="1176"/>
      <c r="K46" s="1090">
        <v>2</v>
      </c>
      <c r="L46" s="1092">
        <f>G46-H46</f>
        <v>99</v>
      </c>
      <c r="M46" s="1074">
        <v>4</v>
      </c>
      <c r="N46" s="1150">
        <v>2</v>
      </c>
      <c r="O46" s="1074"/>
      <c r="P46" s="1150"/>
      <c r="Q46" s="1074"/>
      <c r="R46" s="1150"/>
      <c r="S46" s="1074"/>
      <c r="T46" s="1150"/>
      <c r="U46" s="1074"/>
      <c r="V46" s="1150"/>
      <c r="W46" s="1074"/>
      <c r="X46" s="1150"/>
      <c r="Y46" s="1074"/>
      <c r="Z46" s="1150"/>
      <c r="AA46" s="42">
        <v>1</v>
      </c>
      <c r="AN46" s="44" t="s">
        <v>258</v>
      </c>
      <c r="AO46" s="44"/>
      <c r="AP46" s="44"/>
    </row>
    <row r="47" spans="1:42" s="42" customFormat="1" ht="16.5" customHeight="1" thickBot="1">
      <c r="A47" s="1941" t="s">
        <v>221</v>
      </c>
      <c r="B47" s="1942"/>
      <c r="C47" s="1438"/>
      <c r="D47" s="1039"/>
      <c r="E47" s="1439"/>
      <c r="F47" s="1440">
        <f>F28+F31+F34+F37+F40+F44</f>
        <v>46</v>
      </c>
      <c r="G47" s="1441">
        <f aca="true" t="shared" si="3" ref="G47:L47">G48+G49</f>
        <v>1380</v>
      </c>
      <c r="H47" s="1440"/>
      <c r="I47" s="1440">
        <f t="shared" si="3"/>
        <v>44</v>
      </c>
      <c r="J47" s="1440">
        <f t="shared" si="3"/>
        <v>8</v>
      </c>
      <c r="K47" s="1440">
        <f t="shared" si="3"/>
        <v>16</v>
      </c>
      <c r="L47" s="1440">
        <f t="shared" si="3"/>
        <v>697</v>
      </c>
      <c r="M47" s="1177">
        <f aca="true" t="shared" si="4" ref="M47:S47">SUM(M28:M46)</f>
        <v>24</v>
      </c>
      <c r="N47" s="1177">
        <f>SUM(N28:N46)</f>
        <v>10</v>
      </c>
      <c r="O47" s="1177">
        <f>SUM(O28:O46)</f>
        <v>24</v>
      </c>
      <c r="P47" s="1177">
        <f>SUM(P28:P46)</f>
        <v>10</v>
      </c>
      <c r="Q47" s="1177">
        <f t="shared" si="4"/>
        <v>0</v>
      </c>
      <c r="R47" s="1177">
        <f t="shared" si="4"/>
        <v>0</v>
      </c>
      <c r="S47" s="1177">
        <f t="shared" si="4"/>
        <v>0</v>
      </c>
      <c r="T47" s="1177">
        <f>SUM(T28:T46)</f>
        <v>0</v>
      </c>
      <c r="U47" s="1177">
        <f>SUM(U28:U46)</f>
        <v>0</v>
      </c>
      <c r="V47" s="1177">
        <f>SUM(V28:V46)</f>
        <v>0</v>
      </c>
      <c r="W47" s="1177">
        <f>SUM(W28:W46)</f>
        <v>0</v>
      </c>
      <c r="X47" s="1177">
        <f>SUM(X28:X46)</f>
        <v>0</v>
      </c>
      <c r="Y47" s="1177"/>
      <c r="Z47" s="1177"/>
      <c r="AA47" s="42">
        <f>30*F47</f>
        <v>1380</v>
      </c>
      <c r="AN47" s="44"/>
      <c r="AO47" s="44"/>
      <c r="AP47" s="44"/>
    </row>
    <row r="48" spans="1:42" s="42" customFormat="1" ht="16.5" customHeight="1" thickBot="1">
      <c r="A48" s="1937" t="s">
        <v>69</v>
      </c>
      <c r="B48" s="1938"/>
      <c r="C48" s="1438"/>
      <c r="D48" s="1039"/>
      <c r="E48" s="1439"/>
      <c r="F48" s="1440">
        <f>F29+F32+F35+F38+F41+F45</f>
        <v>20.5</v>
      </c>
      <c r="G48" s="1386">
        <f t="shared" si="2"/>
        <v>615</v>
      </c>
      <c r="H48" s="1442"/>
      <c r="I48" s="1122"/>
      <c r="J48" s="1438"/>
      <c r="K48" s="1122"/>
      <c r="L48" s="1123"/>
      <c r="M48" s="1178"/>
      <c r="N48" s="1179"/>
      <c r="O48" s="1180"/>
      <c r="P48" s="1181"/>
      <c r="Q48" s="1180"/>
      <c r="R48" s="1181"/>
      <c r="S48" s="1180"/>
      <c r="T48" s="1181"/>
      <c r="U48" s="1180"/>
      <c r="V48" s="1181"/>
      <c r="W48" s="1180"/>
      <c r="X48" s="1181"/>
      <c r="Y48" s="1180"/>
      <c r="Z48" s="1181"/>
      <c r="AA48" s="42">
        <f>30*F48</f>
        <v>615</v>
      </c>
      <c r="AN48" s="44"/>
      <c r="AO48" s="44"/>
      <c r="AP48" s="44"/>
    </row>
    <row r="49" spans="1:42" s="42" customFormat="1" ht="16.5" customHeight="1" thickBot="1">
      <c r="A49" s="1443" t="s">
        <v>70</v>
      </c>
      <c r="B49" s="1444"/>
      <c r="C49" s="1107"/>
      <c r="D49" s="1107"/>
      <c r="E49" s="1108"/>
      <c r="F49" s="1445">
        <f>F30+F33+F36+F39+F42+F43+F46</f>
        <v>25.5</v>
      </c>
      <c r="G49" s="1386">
        <f t="shared" si="2"/>
        <v>765</v>
      </c>
      <c r="H49" s="1445">
        <f>H30+H33+H36+H39+H42+H43+H46</f>
        <v>68</v>
      </c>
      <c r="I49" s="1445">
        <f>I30+I33+I36+I39+I42+I43+I46</f>
        <v>44</v>
      </c>
      <c r="J49" s="1445">
        <f>J30+J33+J36+J39+J42+J43+J46</f>
        <v>8</v>
      </c>
      <c r="K49" s="1445">
        <f>K30+K33+K36+K39+K42+K43+K46</f>
        <v>16</v>
      </c>
      <c r="L49" s="1445">
        <f>L30+L33+L36+L39+L42+L43+L46</f>
        <v>697</v>
      </c>
      <c r="M49" s="1182">
        <f>M47</f>
        <v>24</v>
      </c>
      <c r="N49" s="1182">
        <f aca="true" t="shared" si="5" ref="N49:X49">N47</f>
        <v>10</v>
      </c>
      <c r="O49" s="1182">
        <f t="shared" si="5"/>
        <v>24</v>
      </c>
      <c r="P49" s="1182">
        <f t="shared" si="5"/>
        <v>10</v>
      </c>
      <c r="Q49" s="1182">
        <f t="shared" si="5"/>
        <v>0</v>
      </c>
      <c r="R49" s="1182">
        <f t="shared" si="5"/>
        <v>0</v>
      </c>
      <c r="S49" s="1182">
        <f t="shared" si="5"/>
        <v>0</v>
      </c>
      <c r="T49" s="1182">
        <f t="shared" si="5"/>
        <v>0</v>
      </c>
      <c r="U49" s="1182">
        <f t="shared" si="5"/>
        <v>0</v>
      </c>
      <c r="V49" s="1182">
        <f t="shared" si="5"/>
        <v>0</v>
      </c>
      <c r="W49" s="1182">
        <f t="shared" si="5"/>
        <v>0</v>
      </c>
      <c r="X49" s="1182">
        <f t="shared" si="5"/>
        <v>0</v>
      </c>
      <c r="Y49" s="1182"/>
      <c r="Z49" s="1182"/>
      <c r="AA49" s="42">
        <f>30*F49</f>
        <v>765</v>
      </c>
      <c r="AN49" s="44"/>
      <c r="AO49" s="44"/>
      <c r="AP49" s="44"/>
    </row>
    <row r="50" spans="1:42" s="42" customFormat="1" ht="16.5" customHeight="1" thickBot="1">
      <c r="A50" s="1966"/>
      <c r="B50" s="1967"/>
      <c r="C50" s="1967"/>
      <c r="D50" s="1967"/>
      <c r="E50" s="1967"/>
      <c r="F50" s="1967"/>
      <c r="G50" s="1967"/>
      <c r="H50" s="1967"/>
      <c r="I50" s="1967"/>
      <c r="J50" s="1967"/>
      <c r="K50" s="1967"/>
      <c r="L50" s="1967"/>
      <c r="M50" s="1967"/>
      <c r="N50" s="1967"/>
      <c r="O50" s="1967"/>
      <c r="P50" s="1967"/>
      <c r="Q50" s="1967"/>
      <c r="R50" s="1967"/>
      <c r="S50" s="1967"/>
      <c r="T50" s="1967"/>
      <c r="U50" s="1967"/>
      <c r="V50" s="1967"/>
      <c r="W50" s="1967"/>
      <c r="X50" s="1967"/>
      <c r="Y50" s="1967"/>
      <c r="Z50" s="1968"/>
      <c r="AN50" s="44"/>
      <c r="AO50" s="44"/>
      <c r="AP50" s="44"/>
    </row>
    <row r="51" spans="1:42" s="42" customFormat="1" ht="16.5" customHeight="1" thickBot="1">
      <c r="A51" s="2010" t="s">
        <v>145</v>
      </c>
      <c r="B51" s="2011"/>
      <c r="C51" s="2011"/>
      <c r="D51" s="2011"/>
      <c r="E51" s="2011"/>
      <c r="F51" s="2011"/>
      <c r="G51" s="2011"/>
      <c r="H51" s="2011"/>
      <c r="I51" s="2011"/>
      <c r="J51" s="2011"/>
      <c r="K51" s="2011"/>
      <c r="L51" s="2011"/>
      <c r="M51" s="2011"/>
      <c r="N51" s="2011"/>
      <c r="O51" s="2011"/>
      <c r="P51" s="2011"/>
      <c r="Q51" s="2011"/>
      <c r="R51" s="2011"/>
      <c r="S51" s="2011"/>
      <c r="T51" s="2011"/>
      <c r="U51" s="2011"/>
      <c r="V51" s="2011"/>
      <c r="W51" s="2011"/>
      <c r="X51" s="2011"/>
      <c r="Y51" s="2011"/>
      <c r="Z51" s="2012"/>
      <c r="AN51" s="44"/>
      <c r="AO51" s="44"/>
      <c r="AP51" s="44"/>
    </row>
    <row r="52" spans="1:42" s="43" customFormat="1" ht="18.75" customHeight="1" thickBot="1">
      <c r="A52" s="1377">
        <v>1</v>
      </c>
      <c r="B52" s="1298" t="s">
        <v>82</v>
      </c>
      <c r="C52" s="1446"/>
      <c r="D52" s="1447"/>
      <c r="E52" s="1448"/>
      <c r="F52" s="578">
        <f>F53+F54</f>
        <v>6</v>
      </c>
      <c r="G52" s="1449">
        <f>F52*30</f>
        <v>180</v>
      </c>
      <c r="H52" s="1450"/>
      <c r="I52" s="1451"/>
      <c r="J52" s="1452"/>
      <c r="K52" s="1452"/>
      <c r="L52" s="1453"/>
      <c r="M52" s="1183"/>
      <c r="N52" s="1184"/>
      <c r="O52" s="1183"/>
      <c r="P52" s="1184"/>
      <c r="Q52" s="1183"/>
      <c r="R52" s="1184"/>
      <c r="S52" s="1183"/>
      <c r="T52" s="1184"/>
      <c r="U52" s="1183"/>
      <c r="V52" s="1184"/>
      <c r="W52" s="1183"/>
      <c r="X52" s="1184"/>
      <c r="Y52" s="1183"/>
      <c r="Z52" s="1184"/>
      <c r="AA52" s="31"/>
      <c r="AB52" s="39" t="s">
        <v>50</v>
      </c>
      <c r="AC52" s="31"/>
      <c r="AD52" s="31" t="s">
        <v>229</v>
      </c>
      <c r="AE52" s="31"/>
      <c r="AF52" s="31" t="s">
        <v>52</v>
      </c>
      <c r="AG52" s="31"/>
      <c r="AN52" s="560"/>
      <c r="AO52" s="560"/>
      <c r="AP52" s="560"/>
    </row>
    <row r="53" spans="1:42" s="43" customFormat="1" ht="17.25" customHeight="1">
      <c r="A53" s="1454" t="s">
        <v>54</v>
      </c>
      <c r="B53" s="1455" t="s">
        <v>55</v>
      </c>
      <c r="C53" s="1456"/>
      <c r="D53" s="1457"/>
      <c r="E53" s="1458"/>
      <c r="F53" s="1459">
        <v>2.5</v>
      </c>
      <c r="G53" s="1460">
        <f>F53*30</f>
        <v>75</v>
      </c>
      <c r="H53" s="1461"/>
      <c r="I53" s="1336"/>
      <c r="J53" s="1435"/>
      <c r="K53" s="1435"/>
      <c r="L53" s="1337"/>
      <c r="M53" s="1185"/>
      <c r="N53" s="1186"/>
      <c r="O53" s="1185"/>
      <c r="P53" s="1186"/>
      <c r="Q53" s="1185"/>
      <c r="R53" s="1186"/>
      <c r="S53" s="1185"/>
      <c r="T53" s="1186"/>
      <c r="U53" s="1185"/>
      <c r="V53" s="1186"/>
      <c r="W53" s="1185"/>
      <c r="X53" s="1186"/>
      <c r="Y53" s="1185"/>
      <c r="Z53" s="1186"/>
      <c r="AA53" s="31"/>
      <c r="AB53" s="39" t="s">
        <v>230</v>
      </c>
      <c r="AC53" s="39" t="s">
        <v>231</v>
      </c>
      <c r="AD53" s="39" t="s">
        <v>232</v>
      </c>
      <c r="AE53" s="39" t="s">
        <v>233</v>
      </c>
      <c r="AF53" s="39" t="s">
        <v>234</v>
      </c>
      <c r="AG53" s="39" t="s">
        <v>235</v>
      </c>
      <c r="AN53" s="560"/>
      <c r="AO53" s="560"/>
      <c r="AP53" s="560"/>
    </row>
    <row r="54" spans="1:42" s="43" customFormat="1" ht="17.25" customHeight="1" thickBot="1">
      <c r="A54" s="1462" t="s">
        <v>137</v>
      </c>
      <c r="B54" s="1463" t="s">
        <v>56</v>
      </c>
      <c r="C54" s="1085">
        <v>3</v>
      </c>
      <c r="D54" s="1464"/>
      <c r="E54" s="1464"/>
      <c r="F54" s="1465">
        <v>3.5</v>
      </c>
      <c r="G54" s="1466">
        <f>F54*30</f>
        <v>105</v>
      </c>
      <c r="H54" s="1091">
        <f>I54+J54+K54</f>
        <v>6</v>
      </c>
      <c r="I54" s="1089">
        <v>4</v>
      </c>
      <c r="J54" s="1090"/>
      <c r="K54" s="1091">
        <v>2</v>
      </c>
      <c r="L54" s="1091">
        <f>G54-H54</f>
        <v>99</v>
      </c>
      <c r="M54" s="1175"/>
      <c r="N54" s="1175"/>
      <c r="O54" s="1175"/>
      <c r="P54" s="1175"/>
      <c r="Q54" s="1176">
        <v>4</v>
      </c>
      <c r="R54" s="1176">
        <v>2</v>
      </c>
      <c r="S54" s="1175"/>
      <c r="T54" s="1175"/>
      <c r="U54" s="1175"/>
      <c r="V54" s="1175"/>
      <c r="W54" s="1175"/>
      <c r="X54" s="1175"/>
      <c r="Y54" s="1175"/>
      <c r="Z54" s="1175"/>
      <c r="AA54" s="31">
        <v>2</v>
      </c>
      <c r="AB54" s="1012">
        <f>F97</f>
        <v>2</v>
      </c>
      <c r="AC54" s="1012">
        <f>F60+F66+F74</f>
        <v>10</v>
      </c>
      <c r="AD54" s="1012">
        <f>F54+F57+F67+F94+F103+F106</f>
        <v>18</v>
      </c>
      <c r="AE54" s="1012">
        <f>F70+F81+F88+F91+F100+F107+F121+F124</f>
        <v>21</v>
      </c>
      <c r="AF54" s="1012">
        <f>F63+F71+F77+F84+F110+F113+F118</f>
        <v>19.5</v>
      </c>
      <c r="AG54" s="1012">
        <f>F78+F85</f>
        <v>2</v>
      </c>
      <c r="AN54" s="560"/>
      <c r="AO54" s="560"/>
      <c r="AP54" s="560"/>
    </row>
    <row r="55" spans="1:42" s="43" customFormat="1" ht="16.5" thickBot="1">
      <c r="A55" s="1467">
        <v>2</v>
      </c>
      <c r="B55" s="1468" t="s">
        <v>84</v>
      </c>
      <c r="C55" s="1034"/>
      <c r="D55" s="1469"/>
      <c r="E55" s="1470"/>
      <c r="F55" s="1471">
        <f>F56+F57</f>
        <v>3</v>
      </c>
      <c r="G55" s="1274">
        <f aca="true" t="shared" si="6" ref="G55:G64">F55*30</f>
        <v>90</v>
      </c>
      <c r="H55" s="1151"/>
      <c r="I55" s="1472"/>
      <c r="J55" s="1122"/>
      <c r="K55" s="1473"/>
      <c r="L55" s="1266"/>
      <c r="M55" s="1038"/>
      <c r="N55" s="1040"/>
      <c r="O55" s="1038"/>
      <c r="P55" s="1040"/>
      <c r="Q55" s="1038"/>
      <c r="R55" s="1040"/>
      <c r="S55" s="1038"/>
      <c r="T55" s="1040"/>
      <c r="U55" s="1038"/>
      <c r="V55" s="1040"/>
      <c r="W55" s="1038"/>
      <c r="X55" s="1040"/>
      <c r="Y55" s="1038"/>
      <c r="Z55" s="1040"/>
      <c r="AA55" s="31"/>
      <c r="AB55" s="2023">
        <f>AB54+AC54</f>
        <v>12</v>
      </c>
      <c r="AC55" s="2023"/>
      <c r="AD55" s="2023">
        <f>AD54+AE54</f>
        <v>39</v>
      </c>
      <c r="AE55" s="2023"/>
      <c r="AF55" s="2023">
        <f>AF54+AG54</f>
        <v>21.5</v>
      </c>
      <c r="AG55" s="2023"/>
      <c r="AN55" s="560"/>
      <c r="AO55" s="560"/>
      <c r="AP55" s="560"/>
    </row>
    <row r="56" spans="1:42" s="43" customFormat="1" ht="16.5" thickBot="1">
      <c r="A56" s="1474" t="s">
        <v>57</v>
      </c>
      <c r="B56" s="1475" t="s">
        <v>55</v>
      </c>
      <c r="C56" s="1476"/>
      <c r="D56" s="1043"/>
      <c r="E56" s="1043"/>
      <c r="F56" s="1477">
        <v>1</v>
      </c>
      <c r="G56" s="1478">
        <f t="shared" si="6"/>
        <v>30</v>
      </c>
      <c r="H56" s="1048"/>
      <c r="I56" s="1047"/>
      <c r="J56" s="1048"/>
      <c r="K56" s="1479"/>
      <c r="L56" s="1479"/>
      <c r="M56" s="1187"/>
      <c r="N56" s="1187"/>
      <c r="O56" s="1187"/>
      <c r="P56" s="1187"/>
      <c r="Q56" s="1187"/>
      <c r="R56" s="1187"/>
      <c r="S56" s="1187"/>
      <c r="T56" s="1187"/>
      <c r="U56" s="1187"/>
      <c r="V56" s="1187"/>
      <c r="W56" s="1187"/>
      <c r="X56" s="1187"/>
      <c r="Y56" s="1187"/>
      <c r="Z56" s="1187"/>
      <c r="AA56" s="31"/>
      <c r="AB56" s="1012"/>
      <c r="AC56" s="1012"/>
      <c r="AD56" s="1012"/>
      <c r="AE56" s="1012"/>
      <c r="AF56" s="1012"/>
      <c r="AG56" s="1012"/>
      <c r="AN56" s="560"/>
      <c r="AO56" s="560"/>
      <c r="AP56" s="560"/>
    </row>
    <row r="57" spans="1:42" s="43" customFormat="1" ht="16.5" thickBot="1">
      <c r="A57" s="1097" t="s">
        <v>131</v>
      </c>
      <c r="B57" s="1480" t="s">
        <v>56</v>
      </c>
      <c r="C57" s="1103"/>
      <c r="D57" s="1103">
        <v>3</v>
      </c>
      <c r="E57" s="1071"/>
      <c r="F57" s="1481">
        <v>2</v>
      </c>
      <c r="G57" s="1482">
        <f t="shared" si="6"/>
        <v>60</v>
      </c>
      <c r="H57" s="1177">
        <f>I57</f>
        <v>4</v>
      </c>
      <c r="I57" s="1483">
        <v>4</v>
      </c>
      <c r="J57" s="1484"/>
      <c r="K57" s="1485"/>
      <c r="L57" s="1264">
        <f>G57-H57</f>
        <v>56</v>
      </c>
      <c r="M57" s="1038"/>
      <c r="N57" s="1040"/>
      <c r="O57" s="1038"/>
      <c r="P57" s="1040"/>
      <c r="Q57" s="1180">
        <v>4</v>
      </c>
      <c r="R57" s="1181">
        <v>0</v>
      </c>
      <c r="S57" s="1038"/>
      <c r="T57" s="1040"/>
      <c r="U57" s="1038"/>
      <c r="V57" s="1040"/>
      <c r="W57" s="1038"/>
      <c r="X57" s="1040"/>
      <c r="Y57" s="1038"/>
      <c r="Z57" s="1040"/>
      <c r="AA57" s="31">
        <v>2</v>
      </c>
      <c r="AC57" s="43" t="s">
        <v>236</v>
      </c>
      <c r="AN57" s="560"/>
      <c r="AO57" s="560" t="s">
        <v>258</v>
      </c>
      <c r="AP57" s="560"/>
    </row>
    <row r="58" spans="1:42" s="43" customFormat="1" ht="16.5" thickBot="1">
      <c r="A58" s="1377">
        <v>3</v>
      </c>
      <c r="B58" s="1298" t="s">
        <v>85</v>
      </c>
      <c r="C58" s="1442"/>
      <c r="D58" s="1122"/>
      <c r="E58" s="1486"/>
      <c r="F58" s="1390">
        <v>6</v>
      </c>
      <c r="G58" s="1449">
        <f t="shared" si="6"/>
        <v>180</v>
      </c>
      <c r="H58" s="1151"/>
      <c r="I58" s="1472"/>
      <c r="J58" s="1122"/>
      <c r="K58" s="1473"/>
      <c r="L58" s="1123"/>
      <c r="M58" s="1038"/>
      <c r="N58" s="1040"/>
      <c r="O58" s="1038"/>
      <c r="P58" s="1040"/>
      <c r="Q58" s="1038"/>
      <c r="R58" s="1040"/>
      <c r="S58" s="1038"/>
      <c r="T58" s="1040"/>
      <c r="U58" s="1038"/>
      <c r="V58" s="1040"/>
      <c r="W58" s="1038"/>
      <c r="X58" s="1040"/>
      <c r="Y58" s="1038"/>
      <c r="Z58" s="1040"/>
      <c r="AA58" s="31"/>
      <c r="AC58" s="43" t="s">
        <v>50</v>
      </c>
      <c r="AD58" s="43" t="s">
        <v>229</v>
      </c>
      <c r="AE58" s="43" t="s">
        <v>52</v>
      </c>
      <c r="AN58" s="560"/>
      <c r="AO58" s="560"/>
      <c r="AP58" s="560"/>
    </row>
    <row r="59" spans="1:42" s="43" customFormat="1" ht="16.5" thickBot="1">
      <c r="A59" s="1380" t="s">
        <v>172</v>
      </c>
      <c r="B59" s="570" t="s">
        <v>55</v>
      </c>
      <c r="C59" s="1487"/>
      <c r="D59" s="1043"/>
      <c r="E59" s="1101"/>
      <c r="F59" s="574">
        <v>2.5</v>
      </c>
      <c r="G59" s="1488">
        <f t="shared" si="6"/>
        <v>75</v>
      </c>
      <c r="H59" s="1046"/>
      <c r="I59" s="1047"/>
      <c r="J59" s="1048"/>
      <c r="K59" s="1479"/>
      <c r="L59" s="1282"/>
      <c r="M59" s="1052"/>
      <c r="N59" s="1051"/>
      <c r="O59" s="1052"/>
      <c r="P59" s="1051"/>
      <c r="Q59" s="1052"/>
      <c r="R59" s="1051"/>
      <c r="S59" s="1052"/>
      <c r="T59" s="1051"/>
      <c r="U59" s="1052"/>
      <c r="V59" s="1051"/>
      <c r="W59" s="1052"/>
      <c r="X59" s="1051"/>
      <c r="Y59" s="1052"/>
      <c r="Z59" s="1051"/>
      <c r="AA59" s="31"/>
      <c r="AC59" s="43">
        <f>AA13+AC32+AB55</f>
        <v>39</v>
      </c>
      <c r="AD59" s="43">
        <f>AD55</f>
        <v>39</v>
      </c>
      <c r="AE59" s="43">
        <f>AF55+AA15</f>
        <v>23</v>
      </c>
      <c r="AN59" s="560"/>
      <c r="AO59" s="560"/>
      <c r="AP59" s="560"/>
    </row>
    <row r="60" spans="1:42" s="43" customFormat="1" ht="16.5" thickBot="1">
      <c r="A60" s="1082" t="s">
        <v>173</v>
      </c>
      <c r="B60" s="1083" t="s">
        <v>56</v>
      </c>
      <c r="C60" s="1084">
        <v>2</v>
      </c>
      <c r="D60" s="1464"/>
      <c r="E60" s="1086"/>
      <c r="F60" s="1297">
        <v>3.5</v>
      </c>
      <c r="G60" s="1087">
        <f t="shared" si="6"/>
        <v>105</v>
      </c>
      <c r="H60" s="1489">
        <f>I60+K60</f>
        <v>6</v>
      </c>
      <c r="I60" s="1089">
        <v>4</v>
      </c>
      <c r="J60" s="1090"/>
      <c r="K60" s="1091">
        <v>2</v>
      </c>
      <c r="L60" s="1092">
        <f>G60-H60</f>
        <v>99</v>
      </c>
      <c r="M60" s="1093"/>
      <c r="N60" s="1094"/>
      <c r="O60" s="1095">
        <v>4</v>
      </c>
      <c r="P60" s="1096">
        <v>2</v>
      </c>
      <c r="Q60" s="1093"/>
      <c r="R60" s="1094"/>
      <c r="S60" s="1093"/>
      <c r="T60" s="1094"/>
      <c r="U60" s="1093"/>
      <c r="V60" s="1094"/>
      <c r="W60" s="1093"/>
      <c r="X60" s="1094"/>
      <c r="Y60" s="1093"/>
      <c r="Z60" s="1094"/>
      <c r="AA60" s="31">
        <v>1</v>
      </c>
      <c r="AN60" s="560"/>
      <c r="AO60" s="560"/>
      <c r="AP60" s="560"/>
    </row>
    <row r="61" spans="1:42" s="43" customFormat="1" ht="16.5" thickBot="1">
      <c r="A61" s="1490">
        <v>4</v>
      </c>
      <c r="B61" s="1033" t="s">
        <v>185</v>
      </c>
      <c r="C61" s="1387"/>
      <c r="D61" s="1491"/>
      <c r="E61" s="1492"/>
      <c r="F61" s="1390">
        <v>3.5</v>
      </c>
      <c r="G61" s="1449">
        <f t="shared" si="6"/>
        <v>105</v>
      </c>
      <c r="H61" s="1165"/>
      <c r="I61" s="1343"/>
      <c r="J61" s="1340"/>
      <c r="K61" s="1493"/>
      <c r="L61" s="1344"/>
      <c r="M61" s="1167"/>
      <c r="N61" s="1168"/>
      <c r="O61" s="1167"/>
      <c r="P61" s="1168"/>
      <c r="Q61" s="1167"/>
      <c r="R61" s="1168"/>
      <c r="S61" s="1167"/>
      <c r="T61" s="1168"/>
      <c r="U61" s="1167"/>
      <c r="V61" s="1168"/>
      <c r="W61" s="1167"/>
      <c r="X61" s="1168"/>
      <c r="Y61" s="1167"/>
      <c r="Z61" s="1168"/>
      <c r="AA61" s="31"/>
      <c r="AN61" s="560"/>
      <c r="AO61" s="560"/>
      <c r="AP61" s="560"/>
    </row>
    <row r="62" spans="1:42" s="43" customFormat="1" ht="15.75">
      <c r="A62" s="1474" t="s">
        <v>58</v>
      </c>
      <c r="B62" s="570" t="s">
        <v>55</v>
      </c>
      <c r="C62" s="1476"/>
      <c r="D62" s="1043"/>
      <c r="E62" s="1043"/>
      <c r="F62" s="1477">
        <v>1</v>
      </c>
      <c r="G62" s="1478">
        <f t="shared" si="6"/>
        <v>30</v>
      </c>
      <c r="H62" s="1048"/>
      <c r="I62" s="1047"/>
      <c r="J62" s="1048"/>
      <c r="K62" s="1479"/>
      <c r="L62" s="1479"/>
      <c r="M62" s="1188"/>
      <c r="N62" s="1188"/>
      <c r="O62" s="1188"/>
      <c r="P62" s="1188"/>
      <c r="Q62" s="1188"/>
      <c r="R62" s="1188"/>
      <c r="S62" s="1188"/>
      <c r="T62" s="1188"/>
      <c r="U62" s="1188"/>
      <c r="V62" s="1188"/>
      <c r="W62" s="1188"/>
      <c r="X62" s="1188"/>
      <c r="Y62" s="1188"/>
      <c r="Z62" s="1188"/>
      <c r="AA62" s="31"/>
      <c r="AN62" s="560"/>
      <c r="AO62" s="560"/>
      <c r="AP62" s="560"/>
    </row>
    <row r="63" spans="1:42" s="43" customFormat="1" ht="16.5" thickBot="1">
      <c r="A63" s="1462" t="s">
        <v>174</v>
      </c>
      <c r="B63" s="1083" t="s">
        <v>56</v>
      </c>
      <c r="C63" s="1085"/>
      <c r="D63" s="1085">
        <v>5</v>
      </c>
      <c r="E63" s="1464"/>
      <c r="F63" s="1465">
        <v>2.5</v>
      </c>
      <c r="G63" s="1466">
        <f t="shared" si="6"/>
        <v>75</v>
      </c>
      <c r="H63" s="1494">
        <v>4</v>
      </c>
      <c r="I63" s="1495">
        <v>4</v>
      </c>
      <c r="J63" s="1496"/>
      <c r="K63" s="1497"/>
      <c r="L63" s="1498">
        <f>G63-H63</f>
        <v>71</v>
      </c>
      <c r="M63" s="1189"/>
      <c r="N63" s="1190"/>
      <c r="O63" s="1189"/>
      <c r="P63" s="1190"/>
      <c r="Q63" s="1189"/>
      <c r="R63" s="1190"/>
      <c r="S63" s="1189"/>
      <c r="T63" s="1190"/>
      <c r="U63" s="1191">
        <v>4</v>
      </c>
      <c r="V63" s="1192">
        <v>0</v>
      </c>
      <c r="W63" s="1189"/>
      <c r="X63" s="1190"/>
      <c r="Y63" s="1189"/>
      <c r="Z63" s="1190"/>
      <c r="AA63" s="31">
        <v>3</v>
      </c>
      <c r="AN63" s="560"/>
      <c r="AO63" s="560"/>
      <c r="AP63" s="560" t="s">
        <v>258</v>
      </c>
    </row>
    <row r="64" spans="1:42" s="43" customFormat="1" ht="19.5" thickBot="1">
      <c r="A64" s="1499">
        <v>5</v>
      </c>
      <c r="B64" s="1500" t="s">
        <v>186</v>
      </c>
      <c r="C64" s="1501"/>
      <c r="D64" s="1502"/>
      <c r="E64" s="1502"/>
      <c r="F64" s="1503">
        <f>F65+F66+F67</f>
        <v>6</v>
      </c>
      <c r="G64" s="1504">
        <f t="shared" si="6"/>
        <v>180</v>
      </c>
      <c r="H64" s="1505"/>
      <c r="I64" s="1506"/>
      <c r="J64" s="1505"/>
      <c r="K64" s="1507"/>
      <c r="L64" s="1507"/>
      <c r="M64" s="1193"/>
      <c r="N64" s="1193"/>
      <c r="O64" s="1193"/>
      <c r="P64" s="1193"/>
      <c r="Q64" s="1193"/>
      <c r="R64" s="1193"/>
      <c r="S64" s="1193"/>
      <c r="T64" s="1193"/>
      <c r="U64" s="1193"/>
      <c r="V64" s="1193"/>
      <c r="W64" s="1193"/>
      <c r="X64" s="1193"/>
      <c r="Y64" s="1193"/>
      <c r="Z64" s="1194"/>
      <c r="AA64" s="31"/>
      <c r="AN64" s="560"/>
      <c r="AO64" s="560"/>
      <c r="AP64" s="560"/>
    </row>
    <row r="65" spans="1:42" s="43" customFormat="1" ht="15.75">
      <c r="A65" s="1474" t="s">
        <v>59</v>
      </c>
      <c r="B65" s="570" t="s">
        <v>55</v>
      </c>
      <c r="C65" s="1508"/>
      <c r="D65" s="1509"/>
      <c r="E65" s="1509"/>
      <c r="F65" s="1510">
        <v>1</v>
      </c>
      <c r="G65" s="1478">
        <f aca="true" t="shared" si="7" ref="G65:G71">F65*30</f>
        <v>30</v>
      </c>
      <c r="H65" s="1115"/>
      <c r="I65" s="1116"/>
      <c r="J65" s="1115"/>
      <c r="K65" s="1511"/>
      <c r="L65" s="1511"/>
      <c r="M65" s="1118"/>
      <c r="N65" s="1118"/>
      <c r="O65" s="1118"/>
      <c r="P65" s="1118"/>
      <c r="Q65" s="1118"/>
      <c r="R65" s="1118"/>
      <c r="S65" s="1118"/>
      <c r="T65" s="1118"/>
      <c r="U65" s="1118"/>
      <c r="V65" s="1118"/>
      <c r="W65" s="1118"/>
      <c r="X65" s="1118"/>
      <c r="Y65" s="1118"/>
      <c r="Z65" s="1118"/>
      <c r="AA65" s="31"/>
      <c r="AN65" s="560"/>
      <c r="AO65" s="560"/>
      <c r="AP65" s="560"/>
    </row>
    <row r="66" spans="1:42" s="43" customFormat="1" ht="15.75">
      <c r="A66" s="1097" t="s">
        <v>60</v>
      </c>
      <c r="B66" s="1480" t="s">
        <v>56</v>
      </c>
      <c r="C66" s="1512"/>
      <c r="D66" s="1512">
        <v>2</v>
      </c>
      <c r="E66" s="1513"/>
      <c r="F66" s="1258">
        <v>3.5</v>
      </c>
      <c r="G66" s="1482">
        <f t="shared" si="7"/>
        <v>105</v>
      </c>
      <c r="H66" s="1077">
        <f>I66+J66+K66</f>
        <v>6</v>
      </c>
      <c r="I66" s="1075">
        <v>4</v>
      </c>
      <c r="J66" s="1076"/>
      <c r="K66" s="1077">
        <v>2</v>
      </c>
      <c r="L66" s="1077">
        <f>G66-H66</f>
        <v>99</v>
      </c>
      <c r="M66" s="1098"/>
      <c r="N66" s="1098"/>
      <c r="O66" s="1195">
        <v>4</v>
      </c>
      <c r="P66" s="1195">
        <v>2</v>
      </c>
      <c r="Q66" s="1196"/>
      <c r="R66" s="1196"/>
      <c r="S66" s="1196"/>
      <c r="T66" s="1196"/>
      <c r="U66" s="1196"/>
      <c r="V66" s="1196"/>
      <c r="W66" s="1196"/>
      <c r="X66" s="1196"/>
      <c r="Y66" s="1196"/>
      <c r="Z66" s="1196"/>
      <c r="AA66" s="31">
        <v>1</v>
      </c>
      <c r="AN66" s="560" t="s">
        <v>258</v>
      </c>
      <c r="AO66" s="560"/>
      <c r="AP66" s="560"/>
    </row>
    <row r="67" spans="1:42" s="43" customFormat="1" ht="16.5" thickBot="1">
      <c r="A67" s="1474" t="s">
        <v>175</v>
      </c>
      <c r="B67" s="1455" t="s">
        <v>187</v>
      </c>
      <c r="C67" s="1514"/>
      <c r="D67" s="1515"/>
      <c r="E67" s="1516">
        <v>3</v>
      </c>
      <c r="F67" s="1517">
        <v>1.5</v>
      </c>
      <c r="G67" s="1460">
        <f t="shared" si="7"/>
        <v>45</v>
      </c>
      <c r="H67" s="1461">
        <v>4</v>
      </c>
      <c r="I67" s="1336"/>
      <c r="J67" s="1435"/>
      <c r="K67" s="1518">
        <v>4</v>
      </c>
      <c r="L67" s="1337">
        <f>G67-H67</f>
        <v>41</v>
      </c>
      <c r="M67" s="1185"/>
      <c r="N67" s="1186"/>
      <c r="O67" s="1185"/>
      <c r="P67" s="1186"/>
      <c r="Q67" s="1197">
        <v>4</v>
      </c>
      <c r="R67" s="1198">
        <v>0</v>
      </c>
      <c r="S67" s="1185"/>
      <c r="T67" s="1186"/>
      <c r="U67" s="1185"/>
      <c r="V67" s="1186"/>
      <c r="W67" s="1185"/>
      <c r="X67" s="1186"/>
      <c r="Y67" s="1185"/>
      <c r="Z67" s="1186"/>
      <c r="AA67" s="31">
        <v>2</v>
      </c>
      <c r="AN67" s="560"/>
      <c r="AO67" s="560" t="s">
        <v>258</v>
      </c>
      <c r="AP67" s="560"/>
    </row>
    <row r="68" spans="1:42" s="43" customFormat="1" ht="16.5" thickBot="1">
      <c r="A68" s="1165">
        <v>6</v>
      </c>
      <c r="B68" s="1519" t="s">
        <v>99</v>
      </c>
      <c r="C68" s="1491"/>
      <c r="D68" s="1491"/>
      <c r="E68" s="1388"/>
      <c r="F68" s="1520">
        <f>F69+F70+F71</f>
        <v>6</v>
      </c>
      <c r="G68" s="1521">
        <f t="shared" si="7"/>
        <v>180</v>
      </c>
      <c r="H68" s="1340"/>
      <c r="I68" s="1343"/>
      <c r="J68" s="1340"/>
      <c r="K68" s="1493"/>
      <c r="L68" s="1493"/>
      <c r="M68" s="1174"/>
      <c r="N68" s="1174"/>
      <c r="O68" s="1174"/>
      <c r="P68" s="1174"/>
      <c r="Q68" s="1174"/>
      <c r="R68" s="1174"/>
      <c r="S68" s="1174"/>
      <c r="T68" s="1174"/>
      <c r="U68" s="1174"/>
      <c r="V68" s="1174"/>
      <c r="W68" s="1174"/>
      <c r="X68" s="1174"/>
      <c r="Y68" s="1174"/>
      <c r="Z68" s="1168"/>
      <c r="AA68" s="31"/>
      <c r="AN68" s="560"/>
      <c r="AO68" s="560"/>
      <c r="AP68" s="560"/>
    </row>
    <row r="69" spans="1:42" s="43" customFormat="1" ht="16.5" thickBot="1">
      <c r="A69" s="1522" t="s">
        <v>61</v>
      </c>
      <c r="B69" s="570" t="s">
        <v>55</v>
      </c>
      <c r="C69" s="1487"/>
      <c r="D69" s="1476"/>
      <c r="E69" s="1101"/>
      <c r="F69" s="574">
        <v>1</v>
      </c>
      <c r="G69" s="1488">
        <f t="shared" si="7"/>
        <v>30</v>
      </c>
      <c r="H69" s="1046"/>
      <c r="I69" s="1047"/>
      <c r="J69" s="1048"/>
      <c r="K69" s="1479"/>
      <c r="L69" s="1282"/>
      <c r="M69" s="1052"/>
      <c r="N69" s="1051"/>
      <c r="O69" s="1052"/>
      <c r="P69" s="1051"/>
      <c r="Q69" s="1052"/>
      <c r="R69" s="1051"/>
      <c r="S69" s="1052"/>
      <c r="T69" s="1051"/>
      <c r="U69" s="1052"/>
      <c r="V69" s="1051"/>
      <c r="W69" s="1052"/>
      <c r="X69" s="1051"/>
      <c r="Y69" s="1052"/>
      <c r="Z69" s="1051"/>
      <c r="AA69" s="31"/>
      <c r="AN69" s="560"/>
      <c r="AO69" s="560"/>
      <c r="AP69" s="560"/>
    </row>
    <row r="70" spans="1:42" s="43" customFormat="1" ht="16.5" thickBot="1">
      <c r="A70" s="1068" t="s">
        <v>62</v>
      </c>
      <c r="B70" s="1069" t="s">
        <v>56</v>
      </c>
      <c r="C70" s="1070">
        <v>4</v>
      </c>
      <c r="D70" s="1103"/>
      <c r="E70" s="1072"/>
      <c r="F70" s="575">
        <v>4</v>
      </c>
      <c r="G70" s="1080">
        <f t="shared" si="7"/>
        <v>120</v>
      </c>
      <c r="H70" s="1523">
        <f>I70+J70+K70</f>
        <v>6</v>
      </c>
      <c r="I70" s="1075">
        <v>4</v>
      </c>
      <c r="J70" s="1076"/>
      <c r="K70" s="1077">
        <v>2</v>
      </c>
      <c r="L70" s="1078">
        <f>G70-H70</f>
        <v>114</v>
      </c>
      <c r="M70" s="1065"/>
      <c r="N70" s="1064"/>
      <c r="O70" s="1065"/>
      <c r="P70" s="1064"/>
      <c r="Q70" s="1065"/>
      <c r="R70" s="1064"/>
      <c r="S70" s="1066">
        <v>4</v>
      </c>
      <c r="T70" s="1067">
        <v>2</v>
      </c>
      <c r="U70" s="1065"/>
      <c r="V70" s="1064"/>
      <c r="W70" s="1065"/>
      <c r="X70" s="1064"/>
      <c r="Y70" s="1065"/>
      <c r="Z70" s="1064"/>
      <c r="AA70" s="31">
        <v>2</v>
      </c>
      <c r="AN70" s="560"/>
      <c r="AO70" s="560" t="s">
        <v>258</v>
      </c>
      <c r="AP70" s="560"/>
    </row>
    <row r="71" spans="1:42" s="43" customFormat="1" ht="15.75">
      <c r="A71" s="1068" t="s">
        <v>176</v>
      </c>
      <c r="B71" s="1069" t="s">
        <v>103</v>
      </c>
      <c r="C71" s="1070"/>
      <c r="D71" s="1103"/>
      <c r="E71" s="1524">
        <v>5</v>
      </c>
      <c r="F71" s="575">
        <v>1</v>
      </c>
      <c r="G71" s="1080">
        <f t="shared" si="7"/>
        <v>30</v>
      </c>
      <c r="H71" s="1074">
        <v>4</v>
      </c>
      <c r="I71" s="1075"/>
      <c r="J71" s="1076"/>
      <c r="K71" s="1077">
        <v>4</v>
      </c>
      <c r="L71" s="1078">
        <f>G71-H71</f>
        <v>26</v>
      </c>
      <c r="M71" s="1065"/>
      <c r="N71" s="1064"/>
      <c r="O71" s="1065"/>
      <c r="P71" s="1064"/>
      <c r="Q71" s="1065"/>
      <c r="R71" s="1064"/>
      <c r="S71" s="1065"/>
      <c r="T71" s="1064"/>
      <c r="U71" s="1066">
        <v>4</v>
      </c>
      <c r="V71" s="1067">
        <v>0</v>
      </c>
      <c r="W71" s="1065"/>
      <c r="X71" s="1064"/>
      <c r="Y71" s="1065"/>
      <c r="Z71" s="1064"/>
      <c r="AA71" s="31">
        <v>3</v>
      </c>
      <c r="AN71" s="560"/>
      <c r="AO71" s="560"/>
      <c r="AP71" s="560" t="s">
        <v>258</v>
      </c>
    </row>
    <row r="72" spans="1:42" s="43" customFormat="1" ht="18.75">
      <c r="A72" s="1525" t="s">
        <v>88</v>
      </c>
      <c r="B72" s="1526" t="s">
        <v>90</v>
      </c>
      <c r="C72" s="1103"/>
      <c r="D72" s="1199"/>
      <c r="E72" s="1199"/>
      <c r="F72" s="1527">
        <f>F73+F74</f>
        <v>4</v>
      </c>
      <c r="G72" s="1528">
        <f>G73+G74</f>
        <v>120</v>
      </c>
      <c r="H72" s="1199"/>
      <c r="I72" s="1199"/>
      <c r="J72" s="1199"/>
      <c r="K72" s="1199"/>
      <c r="L72" s="1199"/>
      <c r="M72" s="1199"/>
      <c r="N72" s="1199"/>
      <c r="O72" s="1199"/>
      <c r="P72" s="1199"/>
      <c r="Q72" s="1199"/>
      <c r="R72" s="1199"/>
      <c r="S72" s="1199"/>
      <c r="T72" s="1199"/>
      <c r="U72" s="1199"/>
      <c r="V72" s="1199"/>
      <c r="W72" s="1199"/>
      <c r="X72" s="1199"/>
      <c r="Y72" s="1199"/>
      <c r="Z72" s="1199"/>
      <c r="AA72" s="31"/>
      <c r="AN72" s="560"/>
      <c r="AO72" s="560"/>
      <c r="AP72" s="560"/>
    </row>
    <row r="73" spans="1:42" s="43" customFormat="1" ht="15.75">
      <c r="A73" s="1097" t="s">
        <v>63</v>
      </c>
      <c r="B73" s="1529" t="s">
        <v>55</v>
      </c>
      <c r="C73" s="1103"/>
      <c r="D73" s="1071"/>
      <c r="E73" s="1071"/>
      <c r="F73" s="1481">
        <v>1</v>
      </c>
      <c r="G73" s="1482">
        <f>F73*30</f>
        <v>30</v>
      </c>
      <c r="H73" s="1530"/>
      <c r="I73" s="1349"/>
      <c r="J73" s="1530"/>
      <c r="K73" s="1531"/>
      <c r="L73" s="1531"/>
      <c r="M73" s="1196"/>
      <c r="N73" s="1196"/>
      <c r="O73" s="1196"/>
      <c r="P73" s="1196"/>
      <c r="Q73" s="1196"/>
      <c r="R73" s="1196"/>
      <c r="S73" s="1196"/>
      <c r="T73" s="1196"/>
      <c r="U73" s="1196"/>
      <c r="V73" s="1196"/>
      <c r="W73" s="1196"/>
      <c r="X73" s="1196"/>
      <c r="Y73" s="1196"/>
      <c r="Z73" s="1196"/>
      <c r="AA73" s="31"/>
      <c r="AN73" s="560"/>
      <c r="AO73" s="560"/>
      <c r="AP73" s="560"/>
    </row>
    <row r="74" spans="1:42" s="43" customFormat="1" ht="16.5" thickBot="1">
      <c r="A74" s="1097" t="s">
        <v>64</v>
      </c>
      <c r="B74" s="1083" t="s">
        <v>56</v>
      </c>
      <c r="C74" s="1476"/>
      <c r="D74" s="1532">
        <v>2</v>
      </c>
      <c r="E74" s="1458"/>
      <c r="F74" s="1459">
        <v>3</v>
      </c>
      <c r="G74" s="1488">
        <f>F74*30</f>
        <v>90</v>
      </c>
      <c r="H74" s="1461">
        <v>4</v>
      </c>
      <c r="I74" s="1336">
        <v>4</v>
      </c>
      <c r="J74" s="1435"/>
      <c r="K74" s="1518"/>
      <c r="L74" s="1337">
        <f>G74-H74</f>
        <v>86</v>
      </c>
      <c r="M74" s="1185"/>
      <c r="N74" s="1186"/>
      <c r="O74" s="1197">
        <v>4</v>
      </c>
      <c r="P74" s="1198">
        <v>0</v>
      </c>
      <c r="Q74" s="1185"/>
      <c r="R74" s="1186"/>
      <c r="S74" s="1185"/>
      <c r="T74" s="1186"/>
      <c r="U74" s="1185"/>
      <c r="V74" s="1186"/>
      <c r="W74" s="1185"/>
      <c r="X74" s="1186"/>
      <c r="Y74" s="1185"/>
      <c r="Z74" s="1186"/>
      <c r="AA74" s="31">
        <v>1</v>
      </c>
      <c r="AN74" s="560" t="s">
        <v>258</v>
      </c>
      <c r="AO74" s="560"/>
      <c r="AP74" s="560"/>
    </row>
    <row r="75" spans="1:42" s="43" customFormat="1" ht="16.5" thickBot="1">
      <c r="A75" s="1097">
        <v>8</v>
      </c>
      <c r="B75" s="1519" t="s">
        <v>93</v>
      </c>
      <c r="C75" s="1533"/>
      <c r="D75" s="1533"/>
      <c r="E75" s="1469"/>
      <c r="F75" s="1520">
        <f>F76+F77+F78</f>
        <v>6.5</v>
      </c>
      <c r="G75" s="1521">
        <f>G76+G77</f>
        <v>165</v>
      </c>
      <c r="H75" s="1122"/>
      <c r="I75" s="1472"/>
      <c r="J75" s="1122"/>
      <c r="K75" s="1473"/>
      <c r="L75" s="1473"/>
      <c r="M75" s="1039"/>
      <c r="N75" s="1039"/>
      <c r="O75" s="1039"/>
      <c r="P75" s="1039"/>
      <c r="Q75" s="1039"/>
      <c r="R75" s="1039"/>
      <c r="S75" s="1039"/>
      <c r="T75" s="1039"/>
      <c r="U75" s="1039"/>
      <c r="V75" s="1039"/>
      <c r="W75" s="1039"/>
      <c r="X75" s="1039"/>
      <c r="Y75" s="1039"/>
      <c r="Z75" s="1040"/>
      <c r="AA75" s="31"/>
      <c r="AN75" s="560"/>
      <c r="AO75" s="560"/>
      <c r="AP75" s="560"/>
    </row>
    <row r="76" spans="1:42" s="43" customFormat="1" ht="15.75">
      <c r="A76" s="1097" t="s">
        <v>66</v>
      </c>
      <c r="B76" s="1529" t="s">
        <v>55</v>
      </c>
      <c r="C76" s="1103"/>
      <c r="D76" s="1071"/>
      <c r="E76" s="1071"/>
      <c r="F76" s="1481">
        <v>1</v>
      </c>
      <c r="G76" s="1482">
        <f aca="true" t="shared" si="8" ref="G76:G81">F76*30</f>
        <v>30</v>
      </c>
      <c r="H76" s="1530"/>
      <c r="I76" s="1349"/>
      <c r="J76" s="1530"/>
      <c r="K76" s="1531"/>
      <c r="L76" s="1531"/>
      <c r="M76" s="1196"/>
      <c r="N76" s="1196"/>
      <c r="O76" s="1196"/>
      <c r="P76" s="1196"/>
      <c r="Q76" s="1196"/>
      <c r="R76" s="1196"/>
      <c r="S76" s="1196"/>
      <c r="T76" s="1196"/>
      <c r="U76" s="1196"/>
      <c r="V76" s="1196"/>
      <c r="W76" s="1196"/>
      <c r="X76" s="1196"/>
      <c r="Y76" s="1196"/>
      <c r="Z76" s="1196"/>
      <c r="AA76" s="31"/>
      <c r="AN76" s="560"/>
      <c r="AO76" s="560"/>
      <c r="AP76" s="560"/>
    </row>
    <row r="77" spans="1:42" s="43" customFormat="1" ht="15.75">
      <c r="A77" s="1097" t="s">
        <v>67</v>
      </c>
      <c r="B77" s="1480" t="s">
        <v>56</v>
      </c>
      <c r="C77" s="1103">
        <v>5</v>
      </c>
      <c r="D77" s="1103"/>
      <c r="E77" s="1071"/>
      <c r="F77" s="1481">
        <v>4.5</v>
      </c>
      <c r="G77" s="1534">
        <f t="shared" si="8"/>
        <v>135</v>
      </c>
      <c r="H77" s="1077">
        <f>I77+J77+K77</f>
        <v>10</v>
      </c>
      <c r="I77" s="1075">
        <v>8</v>
      </c>
      <c r="J77" s="1076"/>
      <c r="K77" s="1077">
        <v>2</v>
      </c>
      <c r="L77" s="1077">
        <f>G77-H77</f>
        <v>125</v>
      </c>
      <c r="M77" s="1098"/>
      <c r="N77" s="1098"/>
      <c r="O77" s="1098"/>
      <c r="P77" s="1098"/>
      <c r="Q77" s="1098"/>
      <c r="R77" s="1098"/>
      <c r="S77" s="1098"/>
      <c r="T77" s="1098"/>
      <c r="U77" s="1099">
        <v>8</v>
      </c>
      <c r="V77" s="1099">
        <v>2</v>
      </c>
      <c r="W77" s="1098"/>
      <c r="X77" s="1098"/>
      <c r="Y77" s="1098"/>
      <c r="Z77" s="1196"/>
      <c r="AA77" s="31">
        <v>3</v>
      </c>
      <c r="AN77" s="560"/>
      <c r="AO77" s="560"/>
      <c r="AP77" s="560" t="s">
        <v>258</v>
      </c>
    </row>
    <row r="78" spans="1:42" s="43" customFormat="1" ht="15.75">
      <c r="A78" s="1535" t="s">
        <v>177</v>
      </c>
      <c r="B78" s="1455" t="s">
        <v>94</v>
      </c>
      <c r="C78" s="1536"/>
      <c r="D78" s="1532"/>
      <c r="E78" s="1537" t="s">
        <v>61</v>
      </c>
      <c r="F78" s="1459">
        <v>1</v>
      </c>
      <c r="G78" s="1460">
        <f t="shared" si="8"/>
        <v>30</v>
      </c>
      <c r="H78" s="1461">
        <v>4</v>
      </c>
      <c r="I78" s="1336"/>
      <c r="J78" s="1435"/>
      <c r="K78" s="1518">
        <v>4</v>
      </c>
      <c r="L78" s="1337">
        <f>G78-H78</f>
        <v>26</v>
      </c>
      <c r="M78" s="1185"/>
      <c r="N78" s="1186"/>
      <c r="O78" s="1185"/>
      <c r="P78" s="1186"/>
      <c r="Q78" s="1185"/>
      <c r="R78" s="1186"/>
      <c r="S78" s="1185"/>
      <c r="T78" s="1186"/>
      <c r="U78" s="1185"/>
      <c r="V78" s="1186"/>
      <c r="W78" s="1197">
        <v>4</v>
      </c>
      <c r="X78" s="1198">
        <v>0</v>
      </c>
      <c r="Y78" s="1185"/>
      <c r="Z78" s="1186"/>
      <c r="AA78" s="31">
        <v>3</v>
      </c>
      <c r="AN78" s="560"/>
      <c r="AO78" s="560"/>
      <c r="AP78" s="560" t="s">
        <v>258</v>
      </c>
    </row>
    <row r="79" spans="1:43" s="741" customFormat="1" ht="15.75">
      <c r="A79" s="1097">
        <v>9</v>
      </c>
      <c r="B79" s="1480" t="s">
        <v>92</v>
      </c>
      <c r="C79" s="1538"/>
      <c r="D79" s="1538"/>
      <c r="E79" s="1539"/>
      <c r="F79" s="1540">
        <v>3.5</v>
      </c>
      <c r="G79" s="1541">
        <f t="shared" si="8"/>
        <v>105</v>
      </c>
      <c r="H79" s="1284"/>
      <c r="I79" s="1284"/>
      <c r="J79" s="1097"/>
      <c r="K79" s="1542"/>
      <c r="L79" s="1284"/>
      <c r="M79" s="1259"/>
      <c r="N79" s="1259"/>
      <c r="O79" s="1259"/>
      <c r="P79" s="1259"/>
      <c r="Q79" s="1259"/>
      <c r="R79" s="1259"/>
      <c r="S79" s="1284"/>
      <c r="T79" s="1284"/>
      <c r="U79" s="1259"/>
      <c r="V79" s="1259"/>
      <c r="W79" s="1259"/>
      <c r="X79" s="1259"/>
      <c r="Y79" s="1259"/>
      <c r="Z79" s="1259"/>
      <c r="AA79" s="683"/>
      <c r="AK79" s="43"/>
      <c r="AL79" s="43"/>
      <c r="AM79" s="1771"/>
      <c r="AQ79" s="1778"/>
    </row>
    <row r="80" spans="1:43" s="741" customFormat="1" ht="15.75">
      <c r="A80" s="1097" t="s">
        <v>209</v>
      </c>
      <c r="B80" s="1529" t="s">
        <v>55</v>
      </c>
      <c r="C80" s="1538"/>
      <c r="D80" s="1538"/>
      <c r="E80" s="1539"/>
      <c r="F80" s="1540">
        <v>1</v>
      </c>
      <c r="G80" s="1541">
        <f t="shared" si="8"/>
        <v>30</v>
      </c>
      <c r="H80" s="1097"/>
      <c r="I80" s="1285"/>
      <c r="J80" s="1097"/>
      <c r="K80" s="1542"/>
      <c r="L80" s="1542"/>
      <c r="M80" s="1259"/>
      <c r="N80" s="1259"/>
      <c r="O80" s="1259"/>
      <c r="P80" s="1259"/>
      <c r="Q80" s="1259"/>
      <c r="R80" s="1259"/>
      <c r="S80" s="1286"/>
      <c r="T80" s="1286"/>
      <c r="U80" s="1259"/>
      <c r="V80" s="1259"/>
      <c r="W80" s="1259"/>
      <c r="X80" s="1259"/>
      <c r="Y80" s="1259"/>
      <c r="Z80" s="1259"/>
      <c r="AA80" s="683"/>
      <c r="AK80" s="43"/>
      <c r="AL80" s="43"/>
      <c r="AM80" s="1771"/>
      <c r="AQ80" s="1778"/>
    </row>
    <row r="81" spans="1:43" s="741" customFormat="1" ht="15.75">
      <c r="A81" s="1097" t="s">
        <v>210</v>
      </c>
      <c r="B81" s="1480" t="s">
        <v>56</v>
      </c>
      <c r="C81" s="1538"/>
      <c r="D81" s="1538">
        <v>4</v>
      </c>
      <c r="E81" s="1539"/>
      <c r="F81" s="1540">
        <v>2.5</v>
      </c>
      <c r="G81" s="1541">
        <f t="shared" si="8"/>
        <v>75</v>
      </c>
      <c r="H81" s="1097">
        <v>4</v>
      </c>
      <c r="I81" s="1285">
        <v>4</v>
      </c>
      <c r="J81" s="1097"/>
      <c r="K81" s="1542"/>
      <c r="L81" s="1542">
        <f>G81-H81</f>
        <v>71</v>
      </c>
      <c r="M81" s="1259"/>
      <c r="N81" s="1259"/>
      <c r="O81" s="1259"/>
      <c r="P81" s="1259"/>
      <c r="Q81" s="1259"/>
      <c r="R81" s="1259"/>
      <c r="S81" s="1286">
        <v>4</v>
      </c>
      <c r="T81" s="1286">
        <v>0</v>
      </c>
      <c r="U81" s="1259"/>
      <c r="V81" s="1259"/>
      <c r="W81" s="1259"/>
      <c r="X81" s="1259"/>
      <c r="Y81" s="1259"/>
      <c r="Z81" s="1259"/>
      <c r="AA81" s="683">
        <v>2</v>
      </c>
      <c r="AK81" s="43"/>
      <c r="AL81" s="43"/>
      <c r="AM81" s="1771"/>
      <c r="AO81" s="741" t="s">
        <v>258</v>
      </c>
      <c r="AQ81" s="1778"/>
    </row>
    <row r="82" spans="1:42" s="43" customFormat="1" ht="16.5" thickBot="1">
      <c r="A82" s="1543">
        <v>11</v>
      </c>
      <c r="B82" s="1544" t="s">
        <v>97</v>
      </c>
      <c r="C82" s="1545"/>
      <c r="D82" s="1545"/>
      <c r="E82" s="1546"/>
      <c r="F82" s="1110">
        <f>F83+F84+F85</f>
        <v>5.5</v>
      </c>
      <c r="G82" s="1547">
        <f>G83+G84+G85</f>
        <v>165</v>
      </c>
      <c r="H82" s="1548"/>
      <c r="I82" s="1549"/>
      <c r="J82" s="1549"/>
      <c r="K82" s="1550"/>
      <c r="L82" s="1551"/>
      <c r="M82" s="1200"/>
      <c r="N82" s="1200"/>
      <c r="O82" s="1200"/>
      <c r="P82" s="1200"/>
      <c r="Q82" s="1200"/>
      <c r="R82" s="1200"/>
      <c r="S82" s="1200"/>
      <c r="T82" s="1200"/>
      <c r="U82" s="1200"/>
      <c r="V82" s="1200"/>
      <c r="W82" s="1200"/>
      <c r="X82" s="1200"/>
      <c r="Y82" s="1201"/>
      <c r="Z82" s="1202"/>
      <c r="AA82" s="31"/>
      <c r="AN82" s="560"/>
      <c r="AO82" s="560"/>
      <c r="AP82" s="560"/>
    </row>
    <row r="83" spans="1:42" s="43" customFormat="1" ht="15.75">
      <c r="A83" s="1048" t="s">
        <v>100</v>
      </c>
      <c r="B83" s="1529" t="s">
        <v>55</v>
      </c>
      <c r="C83" s="1532"/>
      <c r="D83" s="1532"/>
      <c r="E83" s="1457"/>
      <c r="F83" s="1552">
        <v>1</v>
      </c>
      <c r="G83" s="1553">
        <f>F83*30</f>
        <v>30</v>
      </c>
      <c r="H83" s="1554"/>
      <c r="I83" s="1435"/>
      <c r="J83" s="1435"/>
      <c r="K83" s="1518"/>
      <c r="L83" s="1518"/>
      <c r="M83" s="1187"/>
      <c r="N83" s="1187"/>
      <c r="O83" s="1187"/>
      <c r="P83" s="1187"/>
      <c r="Q83" s="1187"/>
      <c r="R83" s="1187"/>
      <c r="S83" s="1187"/>
      <c r="T83" s="1187"/>
      <c r="U83" s="1187"/>
      <c r="V83" s="1187"/>
      <c r="W83" s="1187"/>
      <c r="X83" s="1187"/>
      <c r="Y83" s="1187"/>
      <c r="Z83" s="1203"/>
      <c r="AA83" s="31"/>
      <c r="AN83" s="560"/>
      <c r="AO83" s="560"/>
      <c r="AP83" s="560"/>
    </row>
    <row r="84" spans="1:42" s="43" customFormat="1" ht="23.25" customHeight="1" thickBot="1">
      <c r="A84" s="1048" t="s">
        <v>101</v>
      </c>
      <c r="B84" s="1480" t="s">
        <v>56</v>
      </c>
      <c r="C84" s="1103">
        <v>5</v>
      </c>
      <c r="D84" s="1103"/>
      <c r="E84" s="1071"/>
      <c r="F84" s="1481">
        <v>3.5</v>
      </c>
      <c r="G84" s="1534">
        <f>F84*30</f>
        <v>105</v>
      </c>
      <c r="H84" s="1076">
        <v>10</v>
      </c>
      <c r="I84" s="1075">
        <v>8</v>
      </c>
      <c r="J84" s="1076"/>
      <c r="K84" s="1077">
        <v>2</v>
      </c>
      <c r="L84" s="1077">
        <f>G84-H84</f>
        <v>95</v>
      </c>
      <c r="M84" s="1098"/>
      <c r="N84" s="1098"/>
      <c r="O84" s="1098"/>
      <c r="P84" s="1098"/>
      <c r="Q84" s="1098"/>
      <c r="R84" s="1098"/>
      <c r="S84" s="1098"/>
      <c r="T84" s="1098"/>
      <c r="U84" s="1099">
        <v>8</v>
      </c>
      <c r="V84" s="1099">
        <v>2</v>
      </c>
      <c r="W84" s="1098"/>
      <c r="X84" s="1098"/>
      <c r="Y84" s="1098"/>
      <c r="Z84" s="1196"/>
      <c r="AA84" s="31">
        <v>3</v>
      </c>
      <c r="AN84" s="560"/>
      <c r="AO84" s="560"/>
      <c r="AP84" s="560" t="s">
        <v>258</v>
      </c>
    </row>
    <row r="85" spans="1:43" s="525" customFormat="1" ht="18.75" customHeight="1" thickBot="1">
      <c r="A85" s="1555" t="s">
        <v>102</v>
      </c>
      <c r="B85" s="1529" t="s">
        <v>98</v>
      </c>
      <c r="C85" s="1476"/>
      <c r="D85" s="1476"/>
      <c r="E85" s="1476" t="s">
        <v>61</v>
      </c>
      <c r="F85" s="1477">
        <v>1</v>
      </c>
      <c r="G85" s="1478">
        <f>F85*30</f>
        <v>30</v>
      </c>
      <c r="H85" s="1048">
        <v>4</v>
      </c>
      <c r="I85" s="1047"/>
      <c r="J85" s="1048"/>
      <c r="K85" s="1479">
        <v>4</v>
      </c>
      <c r="L85" s="1479">
        <f>G85-H85</f>
        <v>26</v>
      </c>
      <c r="M85" s="1188"/>
      <c r="N85" s="1188"/>
      <c r="O85" s="1188"/>
      <c r="P85" s="1188"/>
      <c r="Q85" s="1188"/>
      <c r="R85" s="1188"/>
      <c r="S85" s="1188"/>
      <c r="T85" s="1188"/>
      <c r="U85" s="1188"/>
      <c r="V85" s="1188"/>
      <c r="W85" s="1204">
        <v>4</v>
      </c>
      <c r="X85" s="1204">
        <v>0</v>
      </c>
      <c r="Y85" s="1188"/>
      <c r="Z85" s="1051"/>
      <c r="AA85" s="563">
        <v>3</v>
      </c>
      <c r="AK85" s="43"/>
      <c r="AL85" s="43"/>
      <c r="AM85" s="1772"/>
      <c r="AN85" s="44"/>
      <c r="AO85" s="44"/>
      <c r="AP85" s="44" t="s">
        <v>258</v>
      </c>
      <c r="AQ85" s="1779"/>
    </row>
    <row r="86" spans="1:42" s="42" customFormat="1" ht="36.75" customHeight="1" thickBot="1">
      <c r="A86" s="1467">
        <v>12</v>
      </c>
      <c r="B86" s="1468" t="s">
        <v>86</v>
      </c>
      <c r="C86" s="1556"/>
      <c r="D86" s="1469"/>
      <c r="E86" s="1470"/>
      <c r="F86" s="1390">
        <v>3.5</v>
      </c>
      <c r="G86" s="1449">
        <f aca="true" t="shared" si="9" ref="G86:G100">F86*30</f>
        <v>105</v>
      </c>
      <c r="H86" s="1151"/>
      <c r="I86" s="1472"/>
      <c r="J86" s="1122"/>
      <c r="K86" s="1473"/>
      <c r="L86" s="1123"/>
      <c r="M86" s="1038"/>
      <c r="N86" s="1040"/>
      <c r="O86" s="1038"/>
      <c r="P86" s="1040"/>
      <c r="Q86" s="1038"/>
      <c r="R86" s="1040"/>
      <c r="S86" s="1038"/>
      <c r="T86" s="1040"/>
      <c r="U86" s="1038"/>
      <c r="V86" s="1040"/>
      <c r="W86" s="1038"/>
      <c r="X86" s="1040"/>
      <c r="Y86" s="1038"/>
      <c r="Z86" s="1040"/>
      <c r="AA86" s="31"/>
      <c r="AN86" s="44"/>
      <c r="AO86" s="44"/>
      <c r="AP86" s="44"/>
    </row>
    <row r="87" spans="1:42" s="43" customFormat="1" ht="16.5" thickBot="1">
      <c r="A87" s="1383" t="s">
        <v>133</v>
      </c>
      <c r="B87" s="1346" t="s">
        <v>55</v>
      </c>
      <c r="C87" s="1487"/>
      <c r="D87" s="1043"/>
      <c r="E87" s="1101"/>
      <c r="F87" s="574">
        <v>1</v>
      </c>
      <c r="G87" s="1488">
        <f t="shared" si="9"/>
        <v>30</v>
      </c>
      <c r="H87" s="1046"/>
      <c r="I87" s="1047"/>
      <c r="J87" s="1048"/>
      <c r="K87" s="1479"/>
      <c r="L87" s="1282"/>
      <c r="M87" s="1052"/>
      <c r="N87" s="1051"/>
      <c r="O87" s="1052"/>
      <c r="P87" s="1051"/>
      <c r="Q87" s="1052"/>
      <c r="R87" s="1051"/>
      <c r="S87" s="1052"/>
      <c r="T87" s="1051"/>
      <c r="U87" s="1052"/>
      <c r="V87" s="1051"/>
      <c r="W87" s="1052"/>
      <c r="X87" s="1051"/>
      <c r="Y87" s="1052"/>
      <c r="Z87" s="1051"/>
      <c r="AA87" s="31"/>
      <c r="AN87" s="560"/>
      <c r="AO87" s="560"/>
      <c r="AP87" s="560"/>
    </row>
    <row r="88" spans="1:42" s="43" customFormat="1" ht="16.5" thickBot="1">
      <c r="A88" s="1557" t="s">
        <v>134</v>
      </c>
      <c r="B88" s="1558" t="s">
        <v>56</v>
      </c>
      <c r="C88" s="1084">
        <v>4</v>
      </c>
      <c r="D88" s="1464"/>
      <c r="E88" s="1086"/>
      <c r="F88" s="1297">
        <v>2.5</v>
      </c>
      <c r="G88" s="1087">
        <f t="shared" si="9"/>
        <v>75</v>
      </c>
      <c r="H88" s="1088">
        <v>4</v>
      </c>
      <c r="I88" s="1089">
        <v>4</v>
      </c>
      <c r="J88" s="1090"/>
      <c r="K88" s="1091"/>
      <c r="L88" s="1092">
        <f>G88-H88</f>
        <v>71</v>
      </c>
      <c r="M88" s="1093"/>
      <c r="N88" s="1094"/>
      <c r="O88" s="1093"/>
      <c r="P88" s="1094"/>
      <c r="Q88" s="1093"/>
      <c r="R88" s="1094"/>
      <c r="S88" s="1095">
        <v>4</v>
      </c>
      <c r="T88" s="1096">
        <v>0</v>
      </c>
      <c r="U88" s="1093"/>
      <c r="V88" s="1094"/>
      <c r="W88" s="1093"/>
      <c r="X88" s="1094"/>
      <c r="Y88" s="1093"/>
      <c r="Z88" s="1094"/>
      <c r="AA88" s="31">
        <v>2</v>
      </c>
      <c r="AN88" s="560"/>
      <c r="AO88" s="560"/>
      <c r="AP88" s="560"/>
    </row>
    <row r="89" spans="1:42" s="43" customFormat="1" ht="15.75" customHeight="1" thickBot="1">
      <c r="A89" s="1490">
        <v>13</v>
      </c>
      <c r="B89" s="1559" t="s">
        <v>164</v>
      </c>
      <c r="C89" s="1533"/>
      <c r="D89" s="1469"/>
      <c r="E89" s="1469"/>
      <c r="F89" s="1520">
        <f>F90+F91</f>
        <v>3</v>
      </c>
      <c r="G89" s="1521">
        <f t="shared" si="9"/>
        <v>90</v>
      </c>
      <c r="H89" s="1122"/>
      <c r="I89" s="1472"/>
      <c r="J89" s="1122"/>
      <c r="K89" s="1122"/>
      <c r="L89" s="1473"/>
      <c r="M89" s="1039"/>
      <c r="N89" s="1039"/>
      <c r="O89" s="1039"/>
      <c r="P89" s="1039"/>
      <c r="Q89" s="1039"/>
      <c r="R89" s="1039"/>
      <c r="S89" s="1039"/>
      <c r="T89" s="1039"/>
      <c r="U89" s="1039"/>
      <c r="V89" s="1039"/>
      <c r="W89" s="1039"/>
      <c r="X89" s="1039"/>
      <c r="Y89" s="1039"/>
      <c r="Z89" s="1039"/>
      <c r="AA89" s="31"/>
      <c r="AN89" s="560"/>
      <c r="AO89" s="560"/>
      <c r="AP89" s="560"/>
    </row>
    <row r="90" spans="1:42" s="43" customFormat="1" ht="18" customHeight="1" thickBot="1">
      <c r="A90" s="1380" t="s">
        <v>178</v>
      </c>
      <c r="B90" s="570" t="s">
        <v>55</v>
      </c>
      <c r="C90" s="1487"/>
      <c r="D90" s="1043"/>
      <c r="E90" s="1101"/>
      <c r="F90" s="574">
        <v>0.5</v>
      </c>
      <c r="G90" s="1488">
        <f t="shared" si="9"/>
        <v>15</v>
      </c>
      <c r="H90" s="1046"/>
      <c r="I90" s="1047"/>
      <c r="J90" s="1048"/>
      <c r="K90" s="1048"/>
      <c r="L90" s="1282"/>
      <c r="M90" s="1052"/>
      <c r="N90" s="1051"/>
      <c r="O90" s="1052"/>
      <c r="P90" s="1051"/>
      <c r="Q90" s="1052"/>
      <c r="R90" s="1051"/>
      <c r="S90" s="1052"/>
      <c r="T90" s="1051"/>
      <c r="U90" s="1052"/>
      <c r="V90" s="1051"/>
      <c r="W90" s="1052"/>
      <c r="X90" s="1051"/>
      <c r="Y90" s="1052"/>
      <c r="Z90" s="1051"/>
      <c r="AA90" s="31"/>
      <c r="AN90" s="560"/>
      <c r="AO90" s="560"/>
      <c r="AP90" s="560"/>
    </row>
    <row r="91" spans="1:42" s="43" customFormat="1" ht="15" customHeight="1" thickBot="1">
      <c r="A91" s="1068" t="s">
        <v>179</v>
      </c>
      <c r="B91" s="1069" t="s">
        <v>56</v>
      </c>
      <c r="C91" s="1070"/>
      <c r="D91" s="1103">
        <v>4</v>
      </c>
      <c r="E91" s="1072"/>
      <c r="F91" s="575">
        <v>2.5</v>
      </c>
      <c r="G91" s="1080">
        <f t="shared" si="9"/>
        <v>75</v>
      </c>
      <c r="H91" s="1074">
        <v>4</v>
      </c>
      <c r="I91" s="1075">
        <v>4</v>
      </c>
      <c r="J91" s="1076"/>
      <c r="K91" s="1076"/>
      <c r="L91" s="1078">
        <f>G91-H91</f>
        <v>71</v>
      </c>
      <c r="M91" s="1065"/>
      <c r="N91" s="1064"/>
      <c r="O91" s="1065"/>
      <c r="P91" s="1064"/>
      <c r="Q91" s="1065"/>
      <c r="R91" s="1064"/>
      <c r="S91" s="1066">
        <v>4</v>
      </c>
      <c r="T91" s="1067">
        <v>0</v>
      </c>
      <c r="U91" s="1065"/>
      <c r="V91" s="1064"/>
      <c r="W91" s="1065"/>
      <c r="X91" s="1064"/>
      <c r="Y91" s="1065"/>
      <c r="Z91" s="1064"/>
      <c r="AA91" s="31">
        <v>2</v>
      </c>
      <c r="AN91" s="560"/>
      <c r="AO91" s="560" t="s">
        <v>258</v>
      </c>
      <c r="AP91" s="560"/>
    </row>
    <row r="92" spans="1:42" s="43" customFormat="1" ht="16.5" thickBot="1">
      <c r="A92" s="1327">
        <v>14</v>
      </c>
      <c r="B92" s="1129" t="s">
        <v>155</v>
      </c>
      <c r="C92" s="1560"/>
      <c r="D92" s="1098"/>
      <c r="E92" s="1561"/>
      <c r="F92" s="1562">
        <f>F93+F94</f>
        <v>3.5</v>
      </c>
      <c r="G92" s="1073">
        <f t="shared" si="9"/>
        <v>105</v>
      </c>
      <c r="H92" s="1074"/>
      <c r="I92" s="1075"/>
      <c r="J92" s="1076"/>
      <c r="K92" s="1077"/>
      <c r="L92" s="1078"/>
      <c r="M92" s="1065"/>
      <c r="N92" s="1064"/>
      <c r="O92" s="1065"/>
      <c r="P92" s="1064"/>
      <c r="Q92" s="1065"/>
      <c r="R92" s="1064"/>
      <c r="S92" s="1065"/>
      <c r="T92" s="1064"/>
      <c r="U92" s="1065"/>
      <c r="V92" s="1064"/>
      <c r="W92" s="1065"/>
      <c r="X92" s="1064"/>
      <c r="Y92" s="1065"/>
      <c r="Z92" s="1064"/>
      <c r="AA92" s="31"/>
      <c r="AN92" s="560"/>
      <c r="AO92" s="560"/>
      <c r="AP92" s="560"/>
    </row>
    <row r="93" spans="1:42" s="43" customFormat="1" ht="16.5" thickBot="1">
      <c r="A93" s="1563" t="s">
        <v>104</v>
      </c>
      <c r="B93" s="570" t="s">
        <v>55</v>
      </c>
      <c r="C93" s="1102"/>
      <c r="D93" s="1071"/>
      <c r="E93" s="1072"/>
      <c r="F93" s="575">
        <v>1</v>
      </c>
      <c r="G93" s="1080">
        <f t="shared" si="9"/>
        <v>30</v>
      </c>
      <c r="H93" s="1074"/>
      <c r="I93" s="1075"/>
      <c r="J93" s="1076"/>
      <c r="K93" s="1077"/>
      <c r="L93" s="1078"/>
      <c r="M93" s="1065"/>
      <c r="N93" s="1064"/>
      <c r="O93" s="1065"/>
      <c r="P93" s="1064"/>
      <c r="Q93" s="1065"/>
      <c r="R93" s="1064"/>
      <c r="S93" s="1065"/>
      <c r="T93" s="1064"/>
      <c r="U93" s="1065"/>
      <c r="V93" s="1064"/>
      <c r="W93" s="1065"/>
      <c r="X93" s="1064"/>
      <c r="Y93" s="1065"/>
      <c r="Z93" s="1064"/>
      <c r="AA93" s="31"/>
      <c r="AN93" s="560"/>
      <c r="AO93" s="560"/>
      <c r="AP93" s="560"/>
    </row>
    <row r="94" spans="1:42" s="43" customFormat="1" ht="15.75">
      <c r="A94" s="1082" t="s">
        <v>105</v>
      </c>
      <c r="B94" s="1083" t="s">
        <v>124</v>
      </c>
      <c r="C94" s="1564"/>
      <c r="D94" s="1085">
        <v>3</v>
      </c>
      <c r="E94" s="1086"/>
      <c r="F94" s="1297">
        <v>2.5</v>
      </c>
      <c r="G94" s="1087">
        <f t="shared" si="9"/>
        <v>75</v>
      </c>
      <c r="H94" s="1088">
        <v>6</v>
      </c>
      <c r="I94" s="1089">
        <v>4</v>
      </c>
      <c r="J94" s="1090"/>
      <c r="K94" s="1091">
        <v>2</v>
      </c>
      <c r="L94" s="1092">
        <f>G94-H94</f>
        <v>69</v>
      </c>
      <c r="M94" s="1093"/>
      <c r="N94" s="1094"/>
      <c r="O94" s="1093"/>
      <c r="P94" s="1094"/>
      <c r="Q94" s="1095">
        <v>4</v>
      </c>
      <c r="R94" s="1096">
        <v>2</v>
      </c>
      <c r="S94" s="1093"/>
      <c r="T94" s="1094"/>
      <c r="U94" s="1093"/>
      <c r="V94" s="1094"/>
      <c r="W94" s="1093"/>
      <c r="X94" s="1094"/>
      <c r="Y94" s="1093"/>
      <c r="Z94" s="1094"/>
      <c r="AA94" s="31">
        <v>2</v>
      </c>
      <c r="AN94" s="560"/>
      <c r="AO94" s="560" t="s">
        <v>258</v>
      </c>
      <c r="AP94" s="560"/>
    </row>
    <row r="95" spans="1:42" s="43" customFormat="1" ht="15.75">
      <c r="A95" s="1530">
        <v>15</v>
      </c>
      <c r="B95" s="1565" t="s">
        <v>87</v>
      </c>
      <c r="C95" s="1566"/>
      <c r="D95" s="1566"/>
      <c r="E95" s="1567"/>
      <c r="F95" s="1568">
        <v>3</v>
      </c>
      <c r="G95" s="1528">
        <f t="shared" si="9"/>
        <v>90</v>
      </c>
      <c r="H95" s="1199"/>
      <c r="I95" s="1199"/>
      <c r="J95" s="1199"/>
      <c r="K95" s="1199"/>
      <c r="L95" s="1199"/>
      <c r="M95" s="1199"/>
      <c r="N95" s="1199"/>
      <c r="O95" s="1196"/>
      <c r="P95" s="1196"/>
      <c r="Q95" s="1196"/>
      <c r="R95" s="1196"/>
      <c r="S95" s="1196"/>
      <c r="T95" s="1196"/>
      <c r="U95" s="1196"/>
      <c r="V95" s="1196"/>
      <c r="W95" s="1196"/>
      <c r="X95" s="1196"/>
      <c r="Y95" s="1196"/>
      <c r="Z95" s="1196"/>
      <c r="AA95" s="31"/>
      <c r="AN95" s="560"/>
      <c r="AO95" s="560"/>
      <c r="AP95" s="560"/>
    </row>
    <row r="96" spans="1:42" s="43" customFormat="1" ht="15.75">
      <c r="A96" s="1563" t="s">
        <v>213</v>
      </c>
      <c r="B96" s="1350" t="s">
        <v>55</v>
      </c>
      <c r="C96" s="1566"/>
      <c r="D96" s="1567"/>
      <c r="E96" s="1567"/>
      <c r="F96" s="1568">
        <v>1</v>
      </c>
      <c r="G96" s="1528">
        <f t="shared" si="9"/>
        <v>30</v>
      </c>
      <c r="H96" s="1530"/>
      <c r="I96" s="1349"/>
      <c r="J96" s="1530"/>
      <c r="K96" s="1530"/>
      <c r="L96" s="1531"/>
      <c r="M96" s="1195"/>
      <c r="N96" s="1195"/>
      <c r="O96" s="1196"/>
      <c r="P96" s="1196"/>
      <c r="Q96" s="1196"/>
      <c r="R96" s="1196"/>
      <c r="S96" s="1196"/>
      <c r="T96" s="1196"/>
      <c r="U96" s="1196"/>
      <c r="V96" s="1196"/>
      <c r="W96" s="1196"/>
      <c r="X96" s="1196"/>
      <c r="Y96" s="1196"/>
      <c r="Z96" s="1196"/>
      <c r="AA96" s="31"/>
      <c r="AN96" s="560"/>
      <c r="AO96" s="560"/>
      <c r="AP96" s="560"/>
    </row>
    <row r="97" spans="1:42" s="43" customFormat="1" ht="15.75">
      <c r="A97" s="1082" t="s">
        <v>214</v>
      </c>
      <c r="B97" s="1569" t="s">
        <v>56</v>
      </c>
      <c r="C97" s="1566"/>
      <c r="D97" s="1566">
        <v>1</v>
      </c>
      <c r="E97" s="1567"/>
      <c r="F97" s="1568">
        <v>2</v>
      </c>
      <c r="G97" s="1528">
        <f t="shared" si="9"/>
        <v>60</v>
      </c>
      <c r="H97" s="1530">
        <v>4</v>
      </c>
      <c r="I97" s="1349">
        <v>4</v>
      </c>
      <c r="J97" s="1530"/>
      <c r="K97" s="1530"/>
      <c r="L97" s="1531">
        <f>G97-H97</f>
        <v>56</v>
      </c>
      <c r="M97" s="1195">
        <v>4</v>
      </c>
      <c r="N97" s="1195">
        <v>0</v>
      </c>
      <c r="O97" s="1196"/>
      <c r="P97" s="1196"/>
      <c r="Q97" s="1196"/>
      <c r="R97" s="1196"/>
      <c r="S97" s="1196"/>
      <c r="T97" s="1196"/>
      <c r="U97" s="1196"/>
      <c r="V97" s="1196"/>
      <c r="W97" s="1196"/>
      <c r="X97" s="1196"/>
      <c r="Y97" s="1196"/>
      <c r="Z97" s="1196"/>
      <c r="AA97" s="31">
        <v>1</v>
      </c>
      <c r="AN97" s="560" t="s">
        <v>258</v>
      </c>
      <c r="AO97" s="560"/>
      <c r="AP97" s="560"/>
    </row>
    <row r="98" spans="1:42" s="43" customFormat="1" ht="15.75" customHeight="1">
      <c r="A98" s="1097">
        <v>16</v>
      </c>
      <c r="B98" s="1480" t="s">
        <v>106</v>
      </c>
      <c r="C98" s="1103"/>
      <c r="D98" s="1071"/>
      <c r="E98" s="1071"/>
      <c r="F98" s="1481">
        <v>4</v>
      </c>
      <c r="G98" s="1482">
        <f t="shared" si="9"/>
        <v>120</v>
      </c>
      <c r="H98" s="1554"/>
      <c r="I98" s="1554"/>
      <c r="J98" s="1554"/>
      <c r="K98" s="1554"/>
      <c r="L98" s="1554"/>
      <c r="M98" s="1098"/>
      <c r="N98" s="1098"/>
      <c r="O98" s="1098"/>
      <c r="P98" s="1098"/>
      <c r="Q98" s="1098"/>
      <c r="R98" s="1098"/>
      <c r="S98" s="1099"/>
      <c r="T98" s="1099"/>
      <c r="U98" s="1098"/>
      <c r="V98" s="1098"/>
      <c r="W98" s="1098"/>
      <c r="X98" s="1098"/>
      <c r="Y98" s="1098"/>
      <c r="Z98" s="1098"/>
      <c r="AA98" s="31"/>
      <c r="AN98" s="560"/>
      <c r="AO98" s="560"/>
      <c r="AP98" s="560"/>
    </row>
    <row r="99" spans="1:42" s="43" customFormat="1" ht="15.75" customHeight="1">
      <c r="A99" s="1097"/>
      <c r="B99" s="1350" t="s">
        <v>55</v>
      </c>
      <c r="C99" s="1103"/>
      <c r="D99" s="1071"/>
      <c r="E99" s="1071"/>
      <c r="F99" s="1481">
        <v>1</v>
      </c>
      <c r="G99" s="1482">
        <f t="shared" si="9"/>
        <v>30</v>
      </c>
      <c r="H99" s="1076"/>
      <c r="I99" s="1075"/>
      <c r="J99" s="1076"/>
      <c r="K99" s="1077"/>
      <c r="L99" s="1531"/>
      <c r="M99" s="1098"/>
      <c r="N99" s="1098"/>
      <c r="O99" s="1098"/>
      <c r="P99" s="1098"/>
      <c r="Q99" s="1098"/>
      <c r="R99" s="1098"/>
      <c r="S99" s="1099"/>
      <c r="T99" s="1099"/>
      <c r="U99" s="1098"/>
      <c r="V99" s="1098"/>
      <c r="W99" s="1098"/>
      <c r="X99" s="1098"/>
      <c r="Y99" s="1098"/>
      <c r="Z99" s="1098"/>
      <c r="AA99" s="31"/>
      <c r="AN99" s="560"/>
      <c r="AO99" s="560"/>
      <c r="AP99" s="560"/>
    </row>
    <row r="100" spans="1:42" s="43" customFormat="1" ht="15.75" customHeight="1">
      <c r="A100" s="1097"/>
      <c r="B100" s="1569" t="s">
        <v>56</v>
      </c>
      <c r="C100" s="1103">
        <v>4</v>
      </c>
      <c r="D100" s="1071"/>
      <c r="E100" s="1071"/>
      <c r="F100" s="1481">
        <v>3</v>
      </c>
      <c r="G100" s="1482">
        <f t="shared" si="9"/>
        <v>90</v>
      </c>
      <c r="H100" s="1076">
        <v>6</v>
      </c>
      <c r="I100" s="1075">
        <v>4</v>
      </c>
      <c r="J100" s="1076"/>
      <c r="K100" s="1077">
        <v>2</v>
      </c>
      <c r="L100" s="1531">
        <f>G100-H100</f>
        <v>84</v>
      </c>
      <c r="M100" s="1098"/>
      <c r="N100" s="1098"/>
      <c r="O100" s="1098"/>
      <c r="P100" s="1098"/>
      <c r="Q100" s="1098"/>
      <c r="R100" s="1098"/>
      <c r="S100" s="1099">
        <v>4</v>
      </c>
      <c r="T100" s="1099">
        <v>2</v>
      </c>
      <c r="U100" s="1098"/>
      <c r="V100" s="1098"/>
      <c r="W100" s="1098"/>
      <c r="X100" s="1098"/>
      <c r="Y100" s="1098"/>
      <c r="Z100" s="1098"/>
      <c r="AA100" s="31">
        <v>2</v>
      </c>
      <c r="AN100" s="560"/>
      <c r="AO100" s="560"/>
      <c r="AP100" s="560"/>
    </row>
    <row r="101" spans="1:42" s="43" customFormat="1" ht="16.5" thickBot="1">
      <c r="A101" s="1570">
        <v>17</v>
      </c>
      <c r="B101" s="1571" t="s">
        <v>188</v>
      </c>
      <c r="C101" s="1572"/>
      <c r="D101" s="1573"/>
      <c r="E101" s="1574"/>
      <c r="F101" s="1575">
        <f>F102+F103</f>
        <v>7</v>
      </c>
      <c r="G101" s="1576">
        <f>F101*30</f>
        <v>210</v>
      </c>
      <c r="H101" s="1046"/>
      <c r="I101" s="1047"/>
      <c r="J101" s="1048"/>
      <c r="K101" s="1479">
        <f>H101-I101</f>
        <v>0</v>
      </c>
      <c r="L101" s="1282"/>
      <c r="M101" s="1052"/>
      <c r="N101" s="1051"/>
      <c r="O101" s="1052"/>
      <c r="P101" s="1051"/>
      <c r="Q101" s="1052"/>
      <c r="R101" s="1051"/>
      <c r="S101" s="1052"/>
      <c r="T101" s="1051"/>
      <c r="U101" s="1052"/>
      <c r="V101" s="1051"/>
      <c r="W101" s="1052"/>
      <c r="X101" s="1051"/>
      <c r="Y101" s="1052"/>
      <c r="Z101" s="1051"/>
      <c r="AA101" s="31"/>
      <c r="AN101" s="560"/>
      <c r="AO101" s="560"/>
      <c r="AP101" s="560"/>
    </row>
    <row r="102" spans="1:42" s="43" customFormat="1" ht="16.5" thickBot="1">
      <c r="A102" s="1563" t="s">
        <v>135</v>
      </c>
      <c r="B102" s="1079" t="s">
        <v>55</v>
      </c>
      <c r="C102" s="1102"/>
      <c r="D102" s="1071"/>
      <c r="E102" s="1072"/>
      <c r="F102" s="575">
        <v>1</v>
      </c>
      <c r="G102" s="1080">
        <f>F102*30</f>
        <v>30</v>
      </c>
      <c r="H102" s="1074"/>
      <c r="I102" s="1075"/>
      <c r="J102" s="1076"/>
      <c r="K102" s="1077">
        <f>H102-I102</f>
        <v>0</v>
      </c>
      <c r="L102" s="1078"/>
      <c r="M102" s="1065"/>
      <c r="N102" s="1064"/>
      <c r="O102" s="1065"/>
      <c r="P102" s="1064"/>
      <c r="Q102" s="1065"/>
      <c r="R102" s="1064"/>
      <c r="S102" s="1065"/>
      <c r="T102" s="1064"/>
      <c r="U102" s="1065"/>
      <c r="V102" s="1064"/>
      <c r="W102" s="1065"/>
      <c r="X102" s="1064"/>
      <c r="Y102" s="1065"/>
      <c r="Z102" s="1064"/>
      <c r="AA102" s="31"/>
      <c r="AN102" s="560"/>
      <c r="AO102" s="560"/>
      <c r="AP102" s="560"/>
    </row>
    <row r="103" spans="1:42" s="43" customFormat="1" ht="16.5" thickBot="1">
      <c r="A103" s="1082" t="s">
        <v>136</v>
      </c>
      <c r="B103" s="1083" t="s">
        <v>56</v>
      </c>
      <c r="C103" s="1084">
        <v>3</v>
      </c>
      <c r="D103" s="1464"/>
      <c r="E103" s="1086"/>
      <c r="F103" s="1297">
        <v>6</v>
      </c>
      <c r="G103" s="1080">
        <f>F103*30</f>
        <v>180</v>
      </c>
      <c r="H103" s="1074">
        <v>12</v>
      </c>
      <c r="I103" s="1075">
        <v>8</v>
      </c>
      <c r="J103" s="1076"/>
      <c r="K103" s="1077">
        <v>4</v>
      </c>
      <c r="L103" s="1078">
        <f>G103-H103</f>
        <v>168</v>
      </c>
      <c r="M103" s="1065"/>
      <c r="N103" s="1064"/>
      <c r="O103" s="1065"/>
      <c r="P103" s="1064"/>
      <c r="Q103" s="1066">
        <v>8</v>
      </c>
      <c r="R103" s="1067">
        <v>4</v>
      </c>
      <c r="S103" s="1065"/>
      <c r="T103" s="1064"/>
      <c r="U103" s="1065"/>
      <c r="V103" s="1064"/>
      <c r="W103" s="1065"/>
      <c r="X103" s="1064"/>
      <c r="Y103" s="1065"/>
      <c r="Z103" s="1064"/>
      <c r="AA103" s="31">
        <v>2</v>
      </c>
      <c r="AN103" s="560"/>
      <c r="AO103" s="560"/>
      <c r="AP103" s="560"/>
    </row>
    <row r="104" spans="1:42" s="42" customFormat="1" ht="16.5" thickBot="1">
      <c r="A104" s="1377" t="s">
        <v>180</v>
      </c>
      <c r="B104" s="1033" t="s">
        <v>216</v>
      </c>
      <c r="C104" s="1387"/>
      <c r="D104" s="1491"/>
      <c r="E104" s="1492"/>
      <c r="F104" s="1390">
        <f>F105+F106+F107</f>
        <v>4.5</v>
      </c>
      <c r="G104" s="1073">
        <f aca="true" t="shared" si="10" ref="G104:G124">F104*30</f>
        <v>135</v>
      </c>
      <c r="H104" s="1165"/>
      <c r="I104" s="1343"/>
      <c r="J104" s="1340"/>
      <c r="K104" s="1493"/>
      <c r="L104" s="1344"/>
      <c r="M104" s="1167"/>
      <c r="N104" s="1168"/>
      <c r="O104" s="1167"/>
      <c r="P104" s="1168"/>
      <c r="Q104" s="1167"/>
      <c r="R104" s="1168"/>
      <c r="S104" s="1167"/>
      <c r="T104" s="1168"/>
      <c r="U104" s="1167"/>
      <c r="V104" s="1168"/>
      <c r="W104" s="1167"/>
      <c r="X104" s="1168"/>
      <c r="Y104" s="1167"/>
      <c r="Z104" s="1168"/>
      <c r="AA104" s="31"/>
      <c r="AN104" s="44"/>
      <c r="AO104" s="44"/>
      <c r="AP104" s="44"/>
    </row>
    <row r="105" spans="1:42" s="43" customFormat="1" ht="16.5" thickBot="1">
      <c r="A105" s="1380"/>
      <c r="B105" s="570" t="s">
        <v>55</v>
      </c>
      <c r="C105" s="1487"/>
      <c r="D105" s="1476"/>
      <c r="E105" s="1101"/>
      <c r="F105" s="574">
        <v>1</v>
      </c>
      <c r="G105" s="1080">
        <f t="shared" si="10"/>
        <v>30</v>
      </c>
      <c r="H105" s="1046"/>
      <c r="I105" s="1047"/>
      <c r="J105" s="1048"/>
      <c r="K105" s="1479"/>
      <c r="L105" s="1282"/>
      <c r="M105" s="1052"/>
      <c r="N105" s="1051"/>
      <c r="O105" s="1052"/>
      <c r="P105" s="1051"/>
      <c r="Q105" s="1052"/>
      <c r="R105" s="1051"/>
      <c r="S105" s="1052"/>
      <c r="T105" s="1051"/>
      <c r="U105" s="1052"/>
      <c r="V105" s="1051"/>
      <c r="W105" s="1052"/>
      <c r="X105" s="1051"/>
      <c r="Y105" s="1052"/>
      <c r="Z105" s="1051"/>
      <c r="AA105" s="31"/>
      <c r="AN105" s="560"/>
      <c r="AO105" s="560"/>
      <c r="AP105" s="560"/>
    </row>
    <row r="106" spans="1:42" s="43" customFormat="1" ht="16.5" thickBot="1">
      <c r="A106" s="1577"/>
      <c r="B106" s="1578" t="s">
        <v>89</v>
      </c>
      <c r="C106" s="1579">
        <v>3</v>
      </c>
      <c r="D106" s="1566"/>
      <c r="E106" s="1580"/>
      <c r="F106" s="1296">
        <v>2.5</v>
      </c>
      <c r="G106" s="1073">
        <f t="shared" si="10"/>
        <v>75</v>
      </c>
      <c r="H106" s="1581">
        <f>I106+J106+K106</f>
        <v>6</v>
      </c>
      <c r="I106" s="1349">
        <v>4</v>
      </c>
      <c r="J106" s="1530"/>
      <c r="K106" s="1531">
        <v>2</v>
      </c>
      <c r="L106" s="1582">
        <f>G106-H106</f>
        <v>69</v>
      </c>
      <c r="M106" s="1205"/>
      <c r="N106" s="1206"/>
      <c r="O106" s="1205"/>
      <c r="P106" s="1206"/>
      <c r="Q106" s="1207">
        <v>4</v>
      </c>
      <c r="R106" s="1208">
        <v>2</v>
      </c>
      <c r="S106" s="1205"/>
      <c r="T106" s="1206"/>
      <c r="U106" s="1205"/>
      <c r="V106" s="1206"/>
      <c r="W106" s="1205"/>
      <c r="X106" s="1206"/>
      <c r="Y106" s="1205"/>
      <c r="Z106" s="1206"/>
      <c r="AA106" s="43">
        <v>2</v>
      </c>
      <c r="AN106" s="560"/>
      <c r="AO106" s="560" t="s">
        <v>258</v>
      </c>
      <c r="AP106" s="560"/>
    </row>
    <row r="107" spans="1:42" s="43" customFormat="1" ht="15.75">
      <c r="A107" s="1563" t="s">
        <v>181</v>
      </c>
      <c r="B107" s="1079" t="s">
        <v>91</v>
      </c>
      <c r="C107" s="1070"/>
      <c r="D107" s="1103"/>
      <c r="E107" s="1524">
        <v>4</v>
      </c>
      <c r="F107" s="575">
        <v>1</v>
      </c>
      <c r="G107" s="1080">
        <f t="shared" si="10"/>
        <v>30</v>
      </c>
      <c r="H107" s="1074">
        <v>4</v>
      </c>
      <c r="I107" s="1075"/>
      <c r="J107" s="1076"/>
      <c r="K107" s="1077">
        <v>4</v>
      </c>
      <c r="L107" s="1078">
        <f>G107-H107</f>
        <v>26</v>
      </c>
      <c r="M107" s="1065"/>
      <c r="N107" s="1064"/>
      <c r="O107" s="1065"/>
      <c r="P107" s="1064"/>
      <c r="Q107" s="1065"/>
      <c r="R107" s="1064"/>
      <c r="S107" s="1066">
        <v>4</v>
      </c>
      <c r="T107" s="1067">
        <v>0</v>
      </c>
      <c r="U107" s="1065"/>
      <c r="V107" s="1064"/>
      <c r="W107" s="1065"/>
      <c r="X107" s="1064"/>
      <c r="Y107" s="1065"/>
      <c r="Z107" s="1064"/>
      <c r="AA107" s="31">
        <v>2</v>
      </c>
      <c r="AN107" s="560"/>
      <c r="AO107" s="560" t="s">
        <v>258</v>
      </c>
      <c r="AP107" s="560"/>
    </row>
    <row r="108" spans="1:42" s="764" customFormat="1" ht="15.75">
      <c r="A108" s="1380">
        <v>21</v>
      </c>
      <c r="B108" s="570" t="s">
        <v>95</v>
      </c>
      <c r="C108" s="1583"/>
      <c r="D108" s="1508"/>
      <c r="E108" s="1584"/>
      <c r="F108" s="1585">
        <v>4.5</v>
      </c>
      <c r="G108" s="1488">
        <f t="shared" si="10"/>
        <v>135</v>
      </c>
      <c r="H108" s="1586"/>
      <c r="I108" s="1586"/>
      <c r="J108" s="1586"/>
      <c r="K108" s="1586"/>
      <c r="L108" s="1586"/>
      <c r="M108" s="1287"/>
      <c r="N108" s="1288"/>
      <c r="O108" s="1287"/>
      <c r="P108" s="1288"/>
      <c r="Q108" s="1287"/>
      <c r="R108" s="1288"/>
      <c r="S108" s="1287"/>
      <c r="T108" s="1288"/>
      <c r="U108" s="1289"/>
      <c r="V108" s="1290"/>
      <c r="W108" s="1287"/>
      <c r="X108" s="1288"/>
      <c r="Y108" s="1287"/>
      <c r="Z108" s="1288"/>
      <c r="AA108" s="769"/>
      <c r="AN108" s="741"/>
      <c r="AO108" s="741"/>
      <c r="AP108" s="741"/>
    </row>
    <row r="109" spans="1:42" s="764" customFormat="1" ht="15.75">
      <c r="A109" s="1555"/>
      <c r="B109" s="1529" t="s">
        <v>55</v>
      </c>
      <c r="C109" s="1512"/>
      <c r="D109" s="1512"/>
      <c r="E109" s="1513"/>
      <c r="F109" s="1258">
        <v>1</v>
      </c>
      <c r="G109" s="1488">
        <f t="shared" si="10"/>
        <v>30</v>
      </c>
      <c r="H109" s="1555"/>
      <c r="I109" s="1587"/>
      <c r="J109" s="1555"/>
      <c r="K109" s="1588"/>
      <c r="L109" s="1588"/>
      <c r="M109" s="1226"/>
      <c r="N109" s="1226"/>
      <c r="O109" s="1226"/>
      <c r="P109" s="1226"/>
      <c r="Q109" s="1226"/>
      <c r="R109" s="1226"/>
      <c r="S109" s="1226"/>
      <c r="T109" s="1226"/>
      <c r="U109" s="1291"/>
      <c r="V109" s="1291"/>
      <c r="W109" s="1226"/>
      <c r="X109" s="1226"/>
      <c r="Y109" s="1226"/>
      <c r="Z109" s="1226"/>
      <c r="AA109" s="769"/>
      <c r="AN109" s="741"/>
      <c r="AO109" s="741"/>
      <c r="AP109" s="741"/>
    </row>
    <row r="110" spans="1:42" s="764" customFormat="1" ht="15.75">
      <c r="A110" s="1555"/>
      <c r="B110" s="1480" t="s">
        <v>56</v>
      </c>
      <c r="C110" s="1512"/>
      <c r="D110" s="1512">
        <v>5</v>
      </c>
      <c r="E110" s="1513"/>
      <c r="F110" s="1258">
        <v>3.5</v>
      </c>
      <c r="G110" s="1488">
        <f t="shared" si="10"/>
        <v>105</v>
      </c>
      <c r="H110" s="1148">
        <v>4</v>
      </c>
      <c r="I110" s="1589">
        <v>4</v>
      </c>
      <c r="J110" s="572"/>
      <c r="K110" s="1590"/>
      <c r="L110" s="1325">
        <f>G110-H110</f>
        <v>101</v>
      </c>
      <c r="M110" s="1226"/>
      <c r="N110" s="1226"/>
      <c r="O110" s="1226"/>
      <c r="P110" s="1226"/>
      <c r="Q110" s="1226"/>
      <c r="R110" s="1226"/>
      <c r="S110" s="1226"/>
      <c r="T110" s="1226"/>
      <c r="U110" s="1291">
        <v>4</v>
      </c>
      <c r="V110" s="1291">
        <v>0</v>
      </c>
      <c r="W110" s="1226"/>
      <c r="X110" s="1226"/>
      <c r="Y110" s="1226"/>
      <c r="Z110" s="1226"/>
      <c r="AA110" s="769">
        <v>3</v>
      </c>
      <c r="AN110" s="741"/>
      <c r="AO110" s="741"/>
      <c r="AP110" s="741" t="s">
        <v>258</v>
      </c>
    </row>
    <row r="111" spans="1:42" s="42" customFormat="1" ht="16.5" customHeight="1" thickBot="1">
      <c r="A111" s="1591">
        <v>22</v>
      </c>
      <c r="B111" s="1475" t="s">
        <v>96</v>
      </c>
      <c r="C111" s="1536"/>
      <c r="D111" s="1532"/>
      <c r="E111" s="1458"/>
      <c r="F111" s="1459">
        <f>F112+F113</f>
        <v>4</v>
      </c>
      <c r="G111" s="1460">
        <f t="shared" si="10"/>
        <v>120</v>
      </c>
      <c r="H111" s="1461"/>
      <c r="I111" s="1336"/>
      <c r="J111" s="1435"/>
      <c r="K111" s="1518"/>
      <c r="L111" s="1337"/>
      <c r="M111" s="1185"/>
      <c r="N111" s="1186"/>
      <c r="O111" s="1185"/>
      <c r="P111" s="1186"/>
      <c r="Q111" s="1185"/>
      <c r="R111" s="1186"/>
      <c r="S111" s="1185"/>
      <c r="T111" s="1186"/>
      <c r="U111" s="1185"/>
      <c r="V111" s="1186"/>
      <c r="W111" s="1185"/>
      <c r="X111" s="1186"/>
      <c r="Y111" s="1185"/>
      <c r="Z111" s="1186"/>
      <c r="AA111" s="31"/>
      <c r="AN111" s="44"/>
      <c r="AO111" s="44"/>
      <c r="AP111" s="44"/>
    </row>
    <row r="112" spans="1:42" s="42" customFormat="1" ht="16.5" customHeight="1">
      <c r="A112" s="1555"/>
      <c r="B112" s="1455" t="s">
        <v>55</v>
      </c>
      <c r="C112" s="1085"/>
      <c r="D112" s="1085"/>
      <c r="E112" s="1464"/>
      <c r="F112" s="1465">
        <v>1</v>
      </c>
      <c r="G112" s="1087">
        <f t="shared" si="10"/>
        <v>30</v>
      </c>
      <c r="H112" s="1090"/>
      <c r="I112" s="1089"/>
      <c r="J112" s="1090"/>
      <c r="K112" s="1091"/>
      <c r="L112" s="1091"/>
      <c r="M112" s="1175"/>
      <c r="N112" s="1175"/>
      <c r="O112" s="1175"/>
      <c r="P112" s="1175"/>
      <c r="Q112" s="1175"/>
      <c r="R112" s="1175"/>
      <c r="S112" s="1175"/>
      <c r="T112" s="1175"/>
      <c r="U112" s="1175"/>
      <c r="V112" s="1175"/>
      <c r="W112" s="1175"/>
      <c r="X112" s="1175"/>
      <c r="Y112" s="1175"/>
      <c r="Z112" s="1175"/>
      <c r="AA112" s="31"/>
      <c r="AN112" s="44"/>
      <c r="AO112" s="44"/>
      <c r="AP112" s="44"/>
    </row>
    <row r="113" spans="1:42" s="42" customFormat="1" ht="16.5" customHeight="1">
      <c r="A113" s="1275"/>
      <c r="B113" s="1529" t="s">
        <v>89</v>
      </c>
      <c r="C113" s="1103">
        <v>5</v>
      </c>
      <c r="D113" s="1103"/>
      <c r="E113" s="1071"/>
      <c r="F113" s="1481">
        <v>3</v>
      </c>
      <c r="G113" s="1482">
        <f>F113*30</f>
        <v>90</v>
      </c>
      <c r="H113" s="1076">
        <v>10</v>
      </c>
      <c r="I113" s="1075">
        <v>8</v>
      </c>
      <c r="J113" s="1076"/>
      <c r="K113" s="1077">
        <v>2</v>
      </c>
      <c r="L113" s="1077">
        <f>G113-H113</f>
        <v>80</v>
      </c>
      <c r="M113" s="1098"/>
      <c r="N113" s="1098"/>
      <c r="O113" s="1098"/>
      <c r="P113" s="1098"/>
      <c r="Q113" s="1098"/>
      <c r="R113" s="1098"/>
      <c r="S113" s="1098"/>
      <c r="T113" s="1098"/>
      <c r="U113" s="1099">
        <v>8</v>
      </c>
      <c r="V113" s="1099">
        <v>2</v>
      </c>
      <c r="W113" s="1098"/>
      <c r="X113" s="1098"/>
      <c r="Y113" s="1098"/>
      <c r="Z113" s="1098"/>
      <c r="AA113" s="31">
        <v>3</v>
      </c>
      <c r="AN113" s="44"/>
      <c r="AO113" s="44"/>
      <c r="AP113" s="44" t="s">
        <v>258</v>
      </c>
    </row>
    <row r="114" spans="1:42" s="1022" customFormat="1" ht="36" customHeight="1" thickBot="1">
      <c r="A114" s="1014">
        <v>24</v>
      </c>
      <c r="B114" s="1015" t="s">
        <v>152</v>
      </c>
      <c r="C114" s="1016"/>
      <c r="D114" s="1017"/>
      <c r="E114" s="1018"/>
      <c r="F114" s="1292">
        <v>4</v>
      </c>
      <c r="G114" s="1019">
        <f t="shared" si="10"/>
        <v>120</v>
      </c>
      <c r="H114" s="1016"/>
      <c r="I114" s="1017"/>
      <c r="J114" s="1017"/>
      <c r="K114" s="1017"/>
      <c r="L114" s="1018"/>
      <c r="M114" s="1020"/>
      <c r="N114" s="1021"/>
      <c r="O114" s="1020"/>
      <c r="P114" s="1021"/>
      <c r="Q114" s="1020"/>
      <c r="R114" s="1021"/>
      <c r="S114" s="1020"/>
      <c r="T114" s="1021"/>
      <c r="U114" s="1020"/>
      <c r="V114" s="1021"/>
      <c r="W114" s="1020"/>
      <c r="X114" s="1021"/>
      <c r="Y114" s="1020"/>
      <c r="Z114" s="1021"/>
      <c r="AN114" s="1128"/>
      <c r="AO114" s="1128"/>
      <c r="AP114" s="1128"/>
    </row>
    <row r="115" spans="1:42" s="1022" customFormat="1" ht="16.5" thickBot="1">
      <c r="A115" s="1023"/>
      <c r="B115" s="1024" t="s">
        <v>153</v>
      </c>
      <c r="C115" s="1025"/>
      <c r="D115" s="1026"/>
      <c r="E115" s="1027"/>
      <c r="F115" s="1293">
        <v>2</v>
      </c>
      <c r="G115" s="1028">
        <f t="shared" si="10"/>
        <v>60</v>
      </c>
      <c r="H115" s="1025"/>
      <c r="I115" s="1026"/>
      <c r="J115" s="1026"/>
      <c r="K115" s="1026"/>
      <c r="L115" s="1027"/>
      <c r="M115" s="1029"/>
      <c r="N115" s="1030"/>
      <c r="O115" s="1030"/>
      <c r="P115" s="1030"/>
      <c r="Q115" s="1030"/>
      <c r="R115" s="1030"/>
      <c r="S115" s="1030"/>
      <c r="T115" s="1030"/>
      <c r="U115" s="1030"/>
      <c r="V115" s="1030"/>
      <c r="W115" s="1030"/>
      <c r="X115" s="1030"/>
      <c r="Y115" s="1030"/>
      <c r="Z115" s="1031"/>
      <c r="AN115" s="1128"/>
      <c r="AO115" s="1128"/>
      <c r="AP115" s="1128"/>
    </row>
    <row r="116" spans="1:42" s="1022" customFormat="1" ht="16.5" customHeight="1" thickBot="1">
      <c r="A116" s="1032">
        <v>25</v>
      </c>
      <c r="B116" s="1033" t="s">
        <v>154</v>
      </c>
      <c r="C116" s="1034"/>
      <c r="D116" s="1035"/>
      <c r="E116" s="1036"/>
      <c r="F116" s="1294">
        <v>2</v>
      </c>
      <c r="G116" s="1037">
        <f t="shared" si="10"/>
        <v>60</v>
      </c>
      <c r="H116" s="1034"/>
      <c r="I116" s="1035"/>
      <c r="J116" s="1035"/>
      <c r="K116" s="1035"/>
      <c r="L116" s="1036"/>
      <c r="M116" s="1038"/>
      <c r="N116" s="1039"/>
      <c r="O116" s="1039"/>
      <c r="P116" s="1039"/>
      <c r="Q116" s="1039"/>
      <c r="R116" s="1039"/>
      <c r="S116" s="1039"/>
      <c r="T116" s="1039"/>
      <c r="U116" s="1039"/>
      <c r="V116" s="1039"/>
      <c r="W116" s="1039"/>
      <c r="X116" s="1039"/>
      <c r="Y116" s="1039"/>
      <c r="Z116" s="1040"/>
      <c r="AN116" s="1128"/>
      <c r="AO116" s="1128"/>
      <c r="AP116" s="1128"/>
    </row>
    <row r="117" spans="1:42" s="1022" customFormat="1" ht="16.5" customHeight="1" thickBot="1">
      <c r="A117" s="1041"/>
      <c r="B117" s="570" t="s">
        <v>55</v>
      </c>
      <c r="C117" s="1042"/>
      <c r="D117" s="1043"/>
      <c r="E117" s="1044"/>
      <c r="F117" s="574">
        <v>0.5</v>
      </c>
      <c r="G117" s="1045">
        <f t="shared" si="10"/>
        <v>15</v>
      </c>
      <c r="H117" s="1046"/>
      <c r="I117" s="1047"/>
      <c r="J117" s="1048"/>
      <c r="K117" s="1048"/>
      <c r="L117" s="1049"/>
      <c r="M117" s="1050"/>
      <c r="N117" s="1051"/>
      <c r="O117" s="1052"/>
      <c r="P117" s="1051"/>
      <c r="Q117" s="1052"/>
      <c r="R117" s="1051"/>
      <c r="S117" s="1052"/>
      <c r="T117" s="1051"/>
      <c r="U117" s="1052"/>
      <c r="V117" s="1051"/>
      <c r="W117" s="1052"/>
      <c r="X117" s="1051"/>
      <c r="Y117" s="1052"/>
      <c r="Z117" s="1051"/>
      <c r="AN117" s="1128"/>
      <c r="AO117" s="1128"/>
      <c r="AP117" s="1128"/>
    </row>
    <row r="118" spans="1:42" s="1022" customFormat="1" ht="16.5" thickBot="1">
      <c r="A118" s="1053"/>
      <c r="B118" s="1054" t="s">
        <v>56</v>
      </c>
      <c r="C118" s="1055">
        <v>5</v>
      </c>
      <c r="D118" s="1056"/>
      <c r="E118" s="1057"/>
      <c r="F118" s="1295">
        <v>1.5</v>
      </c>
      <c r="G118" s="1058">
        <f t="shared" si="10"/>
        <v>45</v>
      </c>
      <c r="H118" s="1059">
        <v>4</v>
      </c>
      <c r="I118" s="1060">
        <v>4</v>
      </c>
      <c r="J118" s="1061"/>
      <c r="K118" s="1061"/>
      <c r="L118" s="1062">
        <f>G118-H118</f>
        <v>41</v>
      </c>
      <c r="M118" s="1063"/>
      <c r="N118" s="1064"/>
      <c r="O118" s="1065"/>
      <c r="P118" s="1064"/>
      <c r="Q118" s="1065"/>
      <c r="R118" s="1064"/>
      <c r="S118" s="1065"/>
      <c r="T118" s="1064"/>
      <c r="U118" s="1066">
        <v>4</v>
      </c>
      <c r="V118" s="1067">
        <v>0</v>
      </c>
      <c r="W118" s="1065"/>
      <c r="X118" s="1064"/>
      <c r="Y118" s="1065"/>
      <c r="Z118" s="1064"/>
      <c r="AA118" s="1022">
        <v>3</v>
      </c>
      <c r="AN118" s="1128"/>
      <c r="AO118" s="1128"/>
      <c r="AP118" s="1128"/>
    </row>
    <row r="119" spans="1:42" s="1022" customFormat="1" ht="32.25" thickBot="1">
      <c r="A119" s="1068">
        <v>26</v>
      </c>
      <c r="B119" s="1069" t="s">
        <v>184</v>
      </c>
      <c r="C119" s="1070"/>
      <c r="D119" s="1071"/>
      <c r="E119" s="1072"/>
      <c r="F119" s="1296">
        <f>F120+F121</f>
        <v>4.5</v>
      </c>
      <c r="G119" s="1073">
        <f t="shared" si="10"/>
        <v>135</v>
      </c>
      <c r="H119" s="1074"/>
      <c r="I119" s="1075"/>
      <c r="J119" s="1076"/>
      <c r="K119" s="1077"/>
      <c r="L119" s="1078"/>
      <c r="M119" s="1065"/>
      <c r="N119" s="1064"/>
      <c r="O119" s="1065"/>
      <c r="P119" s="1064"/>
      <c r="Q119" s="1065"/>
      <c r="R119" s="1064"/>
      <c r="S119" s="1065"/>
      <c r="T119" s="1064"/>
      <c r="U119" s="1065"/>
      <c r="V119" s="1064"/>
      <c r="W119" s="1065"/>
      <c r="X119" s="1064"/>
      <c r="Y119" s="1065"/>
      <c r="Z119" s="1064"/>
      <c r="AN119" s="1128"/>
      <c r="AO119" s="1128"/>
      <c r="AP119" s="1128"/>
    </row>
    <row r="120" spans="1:42" s="1022" customFormat="1" ht="18" customHeight="1" thickBot="1">
      <c r="A120" s="1068" t="s">
        <v>182</v>
      </c>
      <c r="B120" s="1079" t="s">
        <v>55</v>
      </c>
      <c r="C120" s="1070"/>
      <c r="D120" s="1071"/>
      <c r="E120" s="1072"/>
      <c r="F120" s="575">
        <v>1</v>
      </c>
      <c r="G120" s="1080">
        <f t="shared" si="10"/>
        <v>30</v>
      </c>
      <c r="H120" s="1074"/>
      <c r="I120" s="1075"/>
      <c r="J120" s="1076"/>
      <c r="K120" s="1077"/>
      <c r="L120" s="1078"/>
      <c r="M120" s="1065"/>
      <c r="N120" s="1064"/>
      <c r="O120" s="1065"/>
      <c r="P120" s="1064"/>
      <c r="Q120" s="1065"/>
      <c r="R120" s="1064"/>
      <c r="S120" s="1065"/>
      <c r="T120" s="1064"/>
      <c r="U120" s="1065"/>
      <c r="V120" s="1064"/>
      <c r="W120" s="1065"/>
      <c r="X120" s="1064"/>
      <c r="Y120" s="1065"/>
      <c r="Z120" s="1064"/>
      <c r="AA120" s="1081"/>
      <c r="AN120" s="1128"/>
      <c r="AO120" s="1128"/>
      <c r="AP120" s="1128"/>
    </row>
    <row r="121" spans="1:42" s="1022" customFormat="1" ht="16.5" thickBot="1">
      <c r="A121" s="1082" t="s">
        <v>183</v>
      </c>
      <c r="B121" s="1083" t="s">
        <v>56</v>
      </c>
      <c r="C121" s="1084"/>
      <c r="D121" s="1085">
        <v>4</v>
      </c>
      <c r="E121" s="1086"/>
      <c r="F121" s="1297">
        <v>3.5</v>
      </c>
      <c r="G121" s="1087">
        <f t="shared" si="10"/>
        <v>105</v>
      </c>
      <c r="H121" s="1088">
        <v>4</v>
      </c>
      <c r="I121" s="1089">
        <v>4</v>
      </c>
      <c r="J121" s="1090"/>
      <c r="K121" s="1091"/>
      <c r="L121" s="1092">
        <f>G121-H121</f>
        <v>101</v>
      </c>
      <c r="M121" s="1093"/>
      <c r="N121" s="1094"/>
      <c r="O121" s="1093"/>
      <c r="P121" s="1094"/>
      <c r="Q121" s="1093"/>
      <c r="R121" s="1094"/>
      <c r="S121" s="1095">
        <v>4</v>
      </c>
      <c r="T121" s="1096">
        <v>0</v>
      </c>
      <c r="U121" s="1093"/>
      <c r="V121" s="1094"/>
      <c r="W121" s="1093"/>
      <c r="X121" s="1094"/>
      <c r="Y121" s="1093"/>
      <c r="Z121" s="1094"/>
      <c r="AA121" s="1022">
        <v>2</v>
      </c>
      <c r="AB121" s="1131" t="s">
        <v>240</v>
      </c>
      <c r="AC121" s="1132">
        <f>SUMIF(AA$52:AA$124,1,F$52:F$124)</f>
        <v>12</v>
      </c>
      <c r="AN121" s="1128"/>
      <c r="AO121" s="1128"/>
      <c r="AP121" s="1128"/>
    </row>
    <row r="122" spans="1:42" s="1022" customFormat="1" ht="16.5" thickBot="1">
      <c r="A122" s="1097">
        <v>27</v>
      </c>
      <c r="B122" s="1298" t="s">
        <v>65</v>
      </c>
      <c r="C122" s="1299"/>
      <c r="D122" s="1174"/>
      <c r="E122" s="1300"/>
      <c r="F122" s="578">
        <v>3</v>
      </c>
      <c r="G122" s="1087">
        <f t="shared" si="10"/>
        <v>90</v>
      </c>
      <c r="H122" s="1076"/>
      <c r="I122" s="1089"/>
      <c r="J122" s="1090"/>
      <c r="K122" s="1091"/>
      <c r="L122" s="1077"/>
      <c r="M122" s="1098"/>
      <c r="N122" s="1098"/>
      <c r="O122" s="1098"/>
      <c r="P122" s="1098"/>
      <c r="Q122" s="1098"/>
      <c r="R122" s="1098"/>
      <c r="S122" s="1099"/>
      <c r="T122" s="1099"/>
      <c r="U122" s="1098"/>
      <c r="V122" s="1098"/>
      <c r="W122" s="1098"/>
      <c r="X122" s="1098"/>
      <c r="Y122" s="1098"/>
      <c r="Z122" s="1098"/>
      <c r="AB122" s="1131" t="s">
        <v>247</v>
      </c>
      <c r="AC122" s="1132">
        <f>SUMIF(AA$52:AA$124,2,F$52:F$124)</f>
        <v>39</v>
      </c>
      <c r="AN122" s="1128"/>
      <c r="AO122" s="1128"/>
      <c r="AP122" s="1128"/>
    </row>
    <row r="123" spans="1:42" s="1022" customFormat="1" ht="16.5" thickBot="1">
      <c r="A123" s="1128" t="s">
        <v>207</v>
      </c>
      <c r="B123" s="1126" t="s">
        <v>55</v>
      </c>
      <c r="C123" s="1100"/>
      <c r="D123" s="1043"/>
      <c r="E123" s="1101"/>
      <c r="F123" s="574">
        <v>1</v>
      </c>
      <c r="G123" s="1087">
        <f t="shared" si="10"/>
        <v>30</v>
      </c>
      <c r="H123" s="1076"/>
      <c r="I123" s="1089"/>
      <c r="J123" s="1090"/>
      <c r="K123" s="1091"/>
      <c r="L123" s="1077"/>
      <c r="M123" s="1098"/>
      <c r="N123" s="1098"/>
      <c r="O123" s="1098"/>
      <c r="P123" s="1098"/>
      <c r="Q123" s="1098"/>
      <c r="R123" s="1098"/>
      <c r="S123" s="1099"/>
      <c r="T123" s="1099"/>
      <c r="U123" s="1098"/>
      <c r="V123" s="1098"/>
      <c r="W123" s="1098"/>
      <c r="X123" s="1098"/>
      <c r="Y123" s="1098"/>
      <c r="Z123" s="1098"/>
      <c r="AB123" s="1131" t="s">
        <v>50</v>
      </c>
      <c r="AC123" s="1132">
        <f>SUMIF(AA$52:AA$124,3,F$52:F$124)</f>
        <v>21.5</v>
      </c>
      <c r="AN123" s="1128"/>
      <c r="AO123" s="1128"/>
      <c r="AP123" s="1128"/>
    </row>
    <row r="124" spans="1:42" s="1022" customFormat="1" ht="16.5" thickBot="1">
      <c r="A124" s="1128" t="s">
        <v>208</v>
      </c>
      <c r="B124" s="1127" t="s">
        <v>56</v>
      </c>
      <c r="C124" s="1102"/>
      <c r="D124" s="1103">
        <v>4</v>
      </c>
      <c r="E124" s="1072"/>
      <c r="F124" s="575">
        <v>2</v>
      </c>
      <c r="G124" s="1087">
        <f t="shared" si="10"/>
        <v>60</v>
      </c>
      <c r="H124" s="1074">
        <v>4</v>
      </c>
      <c r="I124" s="1075">
        <v>4</v>
      </c>
      <c r="J124" s="1076"/>
      <c r="K124" s="1077"/>
      <c r="L124" s="1077">
        <f>G124-H124</f>
        <v>56</v>
      </c>
      <c r="M124" s="1098"/>
      <c r="N124" s="1098"/>
      <c r="O124" s="1098"/>
      <c r="P124" s="1098"/>
      <c r="Q124" s="1098"/>
      <c r="R124" s="1098"/>
      <c r="S124" s="1104">
        <v>4</v>
      </c>
      <c r="T124" s="1105">
        <v>0</v>
      </c>
      <c r="U124" s="1098"/>
      <c r="V124" s="1098"/>
      <c r="W124" s="1098"/>
      <c r="X124" s="1098"/>
      <c r="Y124" s="1098"/>
      <c r="Z124" s="1098"/>
      <c r="AA124" s="1022">
        <v>2</v>
      </c>
      <c r="AB124" s="1131"/>
      <c r="AC124" s="1132">
        <f>SUM(AC121:AC123)</f>
        <v>72.5</v>
      </c>
      <c r="AN124" s="1128"/>
      <c r="AO124" s="1128" t="s">
        <v>258</v>
      </c>
      <c r="AP124" s="1128"/>
    </row>
    <row r="125" spans="1:42" s="1022" customFormat="1" ht="16.5" customHeight="1" thickBot="1">
      <c r="A125" s="1939" t="s">
        <v>222</v>
      </c>
      <c r="B125" s="1940"/>
      <c r="C125" s="1106"/>
      <c r="D125" s="1107"/>
      <c r="E125" s="1108"/>
      <c r="F125" s="1109">
        <f>F126+F127</f>
        <v>98.5</v>
      </c>
      <c r="G125" s="1109">
        <f>G126+G127</f>
        <v>2955</v>
      </c>
      <c r="H125" s="1110"/>
      <c r="I125" s="1110"/>
      <c r="J125" s="1110"/>
      <c r="K125" s="1110"/>
      <c r="L125" s="1110"/>
      <c r="M125" s="1110"/>
      <c r="N125" s="1111"/>
      <c r="O125" s="1111"/>
      <c r="P125" s="1111"/>
      <c r="Q125" s="1111"/>
      <c r="R125" s="1111"/>
      <c r="S125" s="1111"/>
      <c r="T125" s="1111"/>
      <c r="U125" s="1111"/>
      <c r="V125" s="1111"/>
      <c r="W125" s="1111"/>
      <c r="X125" s="1111"/>
      <c r="Y125" s="1112"/>
      <c r="Z125" s="1113"/>
      <c r="AN125" s="1128"/>
      <c r="AO125" s="1128"/>
      <c r="AP125" s="1128"/>
    </row>
    <row r="126" spans="1:42" s="1022" customFormat="1" ht="16.5" thickBot="1">
      <c r="A126" s="1937" t="s">
        <v>69</v>
      </c>
      <c r="B126" s="1938"/>
      <c r="C126" s="1106"/>
      <c r="D126" s="1107"/>
      <c r="E126" s="1108"/>
      <c r="F126" s="1114">
        <f>F53+F56+F59+F62+F65+F69+F73+F76+F80+F83+F87+F90+F93+F96+F99+F102+F105+F109+F112+F115+F117+F120+F123</f>
        <v>26</v>
      </c>
      <c r="G126" s="1114">
        <f>G53+G56+G59+G62+G65+G69+G73+G76+G80+G83+G87+G90+G93+G96+G99+G102+G105+G109+G112+G115+G117+G120+G123</f>
        <v>780</v>
      </c>
      <c r="H126" s="1115"/>
      <c r="I126" s="1116"/>
      <c r="J126" s="1115"/>
      <c r="K126" s="1115"/>
      <c r="L126" s="1115"/>
      <c r="M126" s="1117"/>
      <c r="N126" s="1118"/>
      <c r="O126" s="1117"/>
      <c r="P126" s="1118"/>
      <c r="Q126" s="1117"/>
      <c r="R126" s="1118"/>
      <c r="S126" s="1117"/>
      <c r="T126" s="1118"/>
      <c r="U126" s="1117"/>
      <c r="V126" s="1118"/>
      <c r="W126" s="1117"/>
      <c r="X126" s="1118"/>
      <c r="Y126" s="1117"/>
      <c r="Z126" s="1119"/>
      <c r="AN126" s="1128"/>
      <c r="AO126" s="1128"/>
      <c r="AP126" s="1128"/>
    </row>
    <row r="127" spans="1:42" s="1022" customFormat="1" ht="16.5" thickBot="1">
      <c r="A127" s="1120" t="s">
        <v>70</v>
      </c>
      <c r="B127" s="1121"/>
      <c r="C127" s="1122"/>
      <c r="D127" s="1122"/>
      <c r="E127" s="1123"/>
      <c r="F127" s="1124">
        <f>F54+F57+F60+F63+F66+F67+F70+F71+F74+F77+F78+F81+F84+F85+F88+F91+F94+F97+F100+F103+F106+F107+F110+F113+F118+F121+F124</f>
        <v>72.5</v>
      </c>
      <c r="G127" s="1124">
        <f>F127*30</f>
        <v>2175</v>
      </c>
      <c r="H127" s="1124">
        <f>SUM(H52:H126)</f>
        <v>148</v>
      </c>
      <c r="I127" s="1124">
        <f>SUM(I52:I126)</f>
        <v>104</v>
      </c>
      <c r="J127" s="1124">
        <f>SUM(J52:J126)</f>
        <v>0</v>
      </c>
      <c r="K127" s="1124">
        <f>SUM(K52:K126)</f>
        <v>44</v>
      </c>
      <c r="L127" s="1124">
        <f>SUM(L52:L126)</f>
        <v>2027</v>
      </c>
      <c r="M127" s="1111">
        <f>SUM(M52:M124)</f>
        <v>4</v>
      </c>
      <c r="N127" s="1111">
        <f aca="true" t="shared" si="11" ref="N127:X127">SUM(N52:N124)</f>
        <v>0</v>
      </c>
      <c r="O127" s="1111">
        <f t="shared" si="11"/>
        <v>12</v>
      </c>
      <c r="P127" s="1111">
        <f t="shared" si="11"/>
        <v>4</v>
      </c>
      <c r="Q127" s="1111">
        <f t="shared" si="11"/>
        <v>28</v>
      </c>
      <c r="R127" s="1111">
        <f t="shared" si="11"/>
        <v>10</v>
      </c>
      <c r="S127" s="1111">
        <f t="shared" si="11"/>
        <v>32</v>
      </c>
      <c r="T127" s="1111">
        <f t="shared" si="11"/>
        <v>4</v>
      </c>
      <c r="U127" s="1111">
        <f t="shared" si="11"/>
        <v>40</v>
      </c>
      <c r="V127" s="1111">
        <f t="shared" si="11"/>
        <v>6</v>
      </c>
      <c r="W127" s="1111">
        <f t="shared" si="11"/>
        <v>8</v>
      </c>
      <c r="X127" s="1111">
        <f t="shared" si="11"/>
        <v>0</v>
      </c>
      <c r="Y127" s="1111"/>
      <c r="Z127" s="1125"/>
      <c r="AN127" s="1128"/>
      <c r="AO127" s="1128"/>
      <c r="AP127" s="1128"/>
    </row>
    <row r="128" spans="1:42" s="42" customFormat="1" ht="20.25" customHeight="1" thickBot="1">
      <c r="A128" s="1966" t="s">
        <v>146</v>
      </c>
      <c r="B128" s="1967"/>
      <c r="C128" s="1967"/>
      <c r="D128" s="1967"/>
      <c r="E128" s="1967"/>
      <c r="F128" s="1967"/>
      <c r="G128" s="1967"/>
      <c r="H128" s="1967"/>
      <c r="I128" s="1967"/>
      <c r="J128" s="1967"/>
      <c r="K128" s="1967"/>
      <c r="L128" s="1967"/>
      <c r="M128" s="1967"/>
      <c r="N128" s="1967"/>
      <c r="O128" s="1967"/>
      <c r="P128" s="1967"/>
      <c r="Q128" s="1967"/>
      <c r="R128" s="1967"/>
      <c r="S128" s="1967"/>
      <c r="T128" s="1967"/>
      <c r="U128" s="1967"/>
      <c r="V128" s="1967"/>
      <c r="W128" s="1967"/>
      <c r="X128" s="1967"/>
      <c r="Y128" s="1967"/>
      <c r="Z128" s="1968"/>
      <c r="AN128" s="44"/>
      <c r="AO128" s="44"/>
      <c r="AP128" s="44"/>
    </row>
    <row r="129" spans="1:42" s="42" customFormat="1" ht="16.5" customHeight="1" hidden="1" thickBot="1">
      <c r="A129" s="1592"/>
      <c r="B129" s="1593"/>
      <c r="C129" s="1593"/>
      <c r="D129" s="1593"/>
      <c r="E129" s="1593"/>
      <c r="F129" s="1278"/>
      <c r="G129" s="1278" t="s">
        <v>191</v>
      </c>
      <c r="H129" s="1278"/>
      <c r="I129" s="1278"/>
      <c r="J129" s="1278"/>
      <c r="K129" s="1278"/>
      <c r="L129" s="1278"/>
      <c r="M129" s="1278"/>
      <c r="N129" s="1278"/>
      <c r="O129" s="1278"/>
      <c r="P129" s="1278"/>
      <c r="Q129" s="1278"/>
      <c r="R129" s="1278"/>
      <c r="S129" s="1278"/>
      <c r="T129" s="1278"/>
      <c r="U129" s="1278"/>
      <c r="V129" s="1278"/>
      <c r="W129" s="1278"/>
      <c r="X129" s="1278"/>
      <c r="Y129" s="1278"/>
      <c r="Z129" s="1209"/>
      <c r="AN129" s="44"/>
      <c r="AO129" s="44"/>
      <c r="AP129" s="44"/>
    </row>
    <row r="130" spans="1:42" s="43" customFormat="1" ht="16.5" customHeight="1" hidden="1" thickBot="1">
      <c r="A130" s="1975"/>
      <c r="B130" s="1976"/>
      <c r="C130" s="1594"/>
      <c r="D130" s="1595"/>
      <c r="E130" s="1596"/>
      <c r="F130" s="1597"/>
      <c r="G130" s="1598"/>
      <c r="H130" s="1599"/>
      <c r="I130" s="1210"/>
      <c r="J130" s="1210"/>
      <c r="K130" s="1210"/>
      <c r="L130" s="1210"/>
      <c r="M130" s="1210"/>
      <c r="N130" s="1210"/>
      <c r="O130" s="1210"/>
      <c r="P130" s="1210"/>
      <c r="Q130" s="1210"/>
      <c r="R130" s="1210"/>
      <c r="S130" s="1210"/>
      <c r="T130" s="1210"/>
      <c r="U130" s="1210"/>
      <c r="V130" s="1210"/>
      <c r="W130" s="1210"/>
      <c r="X130" s="1210"/>
      <c r="Y130" s="1210"/>
      <c r="Z130" s="1210"/>
      <c r="AB130" s="43">
        <f>30*F125</f>
        <v>2955</v>
      </c>
      <c r="AN130" s="560"/>
      <c r="AO130" s="560"/>
      <c r="AP130" s="560"/>
    </row>
    <row r="131" spans="1:43" s="44" customFormat="1" ht="16.5" hidden="1" thickBot="1">
      <c r="A131" s="1600"/>
      <c r="B131" s="1601"/>
      <c r="C131" s="1276"/>
      <c r="D131" s="1555"/>
      <c r="E131" s="1275"/>
      <c r="F131" s="1602"/>
      <c r="G131" s="1182"/>
      <c r="H131" s="1599"/>
      <c r="I131" s="1210"/>
      <c r="J131" s="1210"/>
      <c r="K131" s="1210"/>
      <c r="L131" s="1210"/>
      <c r="M131" s="1210"/>
      <c r="N131" s="1210"/>
      <c r="O131" s="1210"/>
      <c r="P131" s="1210"/>
      <c r="Q131" s="1210"/>
      <c r="R131" s="1210"/>
      <c r="S131" s="1210"/>
      <c r="T131" s="1210"/>
      <c r="U131" s="1210"/>
      <c r="V131" s="1210"/>
      <c r="W131" s="1210"/>
      <c r="X131" s="1210"/>
      <c r="Y131" s="1210"/>
      <c r="Z131" s="1210"/>
      <c r="AA131" s="42"/>
      <c r="AB131" s="43">
        <f>30*F126</f>
        <v>780</v>
      </c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Q131" s="1780"/>
    </row>
    <row r="132" spans="1:42" s="42" customFormat="1" ht="16.5" hidden="1" thickBot="1">
      <c r="A132" s="1603"/>
      <c r="B132" s="1604"/>
      <c r="C132" s="1605"/>
      <c r="D132" s="1606"/>
      <c r="E132" s="1607"/>
      <c r="F132" s="1602"/>
      <c r="G132" s="1182"/>
      <c r="H132" s="1599"/>
      <c r="I132" s="1210"/>
      <c r="J132" s="1210"/>
      <c r="K132" s="1210"/>
      <c r="L132" s="1210"/>
      <c r="M132" s="1210"/>
      <c r="N132" s="1210"/>
      <c r="O132" s="1210"/>
      <c r="P132" s="1210"/>
      <c r="Q132" s="1210"/>
      <c r="R132" s="1210"/>
      <c r="S132" s="1210"/>
      <c r="T132" s="1210"/>
      <c r="U132" s="1210"/>
      <c r="V132" s="1210"/>
      <c r="W132" s="1210"/>
      <c r="X132" s="1210"/>
      <c r="Y132" s="1210"/>
      <c r="Z132" s="1210"/>
      <c r="AA132" s="40"/>
      <c r="AB132" s="43">
        <f>30*F127</f>
        <v>2175</v>
      </c>
      <c r="AN132" s="44"/>
      <c r="AO132" s="44"/>
      <c r="AP132" s="44"/>
    </row>
    <row r="133" spans="1:42" s="42" customFormat="1" ht="16.5" hidden="1" thickBot="1">
      <c r="A133" s="1608"/>
      <c r="B133" s="1609"/>
      <c r="C133" s="1610"/>
      <c r="D133" s="1291"/>
      <c r="E133" s="1611"/>
      <c r="F133" s="1602"/>
      <c r="G133" s="1602"/>
      <c r="H133" s="1599"/>
      <c r="I133" s="1210"/>
      <c r="J133" s="1210"/>
      <c r="K133" s="1210"/>
      <c r="L133" s="1210"/>
      <c r="M133" s="1210"/>
      <c r="N133" s="1210"/>
      <c r="O133" s="1210"/>
      <c r="P133" s="1210"/>
      <c r="Q133" s="1210"/>
      <c r="R133" s="1210"/>
      <c r="S133" s="1210"/>
      <c r="T133" s="1210"/>
      <c r="U133" s="1210"/>
      <c r="V133" s="1210"/>
      <c r="W133" s="1210"/>
      <c r="X133" s="1210"/>
      <c r="Y133" s="1210"/>
      <c r="Z133" s="1210"/>
      <c r="AN133" s="44"/>
      <c r="AO133" s="44"/>
      <c r="AP133" s="44"/>
    </row>
    <row r="134" spans="1:42" s="43" customFormat="1" ht="16.5" hidden="1" thickBot="1">
      <c r="A134" s="1608"/>
      <c r="B134" s="1612"/>
      <c r="C134" s="1610"/>
      <c r="D134" s="1291"/>
      <c r="E134" s="1611"/>
      <c r="F134" s="1602"/>
      <c r="G134" s="1602"/>
      <c r="H134" s="1599"/>
      <c r="I134" s="1210"/>
      <c r="J134" s="1210"/>
      <c r="K134" s="1210"/>
      <c r="L134" s="1210"/>
      <c r="M134" s="1210"/>
      <c r="N134" s="1210"/>
      <c r="O134" s="1210"/>
      <c r="P134" s="1210"/>
      <c r="Q134" s="1210"/>
      <c r="R134" s="1210"/>
      <c r="S134" s="1210"/>
      <c r="T134" s="1210"/>
      <c r="U134" s="1210"/>
      <c r="V134" s="1210"/>
      <c r="W134" s="1210"/>
      <c r="X134" s="1210"/>
      <c r="Y134" s="1210"/>
      <c r="Z134" s="1210"/>
      <c r="AN134" s="560"/>
      <c r="AO134" s="560"/>
      <c r="AP134" s="560"/>
    </row>
    <row r="135" spans="1:42" s="43" customFormat="1" ht="16.5" hidden="1" thickBot="1">
      <c r="A135" s="1613"/>
      <c r="B135" s="1614"/>
      <c r="C135" s="1615"/>
      <c r="D135" s="1616"/>
      <c r="E135" s="1617"/>
      <c r="F135" s="1618"/>
      <c r="G135" s="1618"/>
      <c r="H135" s="1599"/>
      <c r="I135" s="1210"/>
      <c r="J135" s="1210"/>
      <c r="K135" s="1210"/>
      <c r="L135" s="1210"/>
      <c r="M135" s="1210"/>
      <c r="N135" s="1210"/>
      <c r="O135" s="1210"/>
      <c r="P135" s="1210"/>
      <c r="Q135" s="1210"/>
      <c r="R135" s="1210"/>
      <c r="S135" s="1210"/>
      <c r="T135" s="1210"/>
      <c r="U135" s="1210"/>
      <c r="V135" s="1210"/>
      <c r="W135" s="1210"/>
      <c r="X135" s="1210"/>
      <c r="Y135" s="1210"/>
      <c r="Z135" s="1210"/>
      <c r="AN135" s="560"/>
      <c r="AO135" s="560"/>
      <c r="AP135" s="560"/>
    </row>
    <row r="136" spans="1:42" s="42" customFormat="1" ht="27.75" customHeight="1" hidden="1" thickBot="1">
      <c r="A136" s="1939"/>
      <c r="B136" s="1977"/>
      <c r="C136" s="1619"/>
      <c r="D136" s="1620"/>
      <c r="E136" s="1621"/>
      <c r="F136" s="1622"/>
      <c r="G136" s="1623"/>
      <c r="H136" s="1624"/>
      <c r="I136" s="1211"/>
      <c r="J136" s="1211"/>
      <c r="K136" s="1211"/>
      <c r="L136" s="1211"/>
      <c r="M136" s="1211"/>
      <c r="N136" s="1211"/>
      <c r="O136" s="1211"/>
      <c r="P136" s="1211"/>
      <c r="Q136" s="1211"/>
      <c r="R136" s="1211"/>
      <c r="S136" s="1211"/>
      <c r="T136" s="1211"/>
      <c r="U136" s="1211"/>
      <c r="V136" s="1211"/>
      <c r="W136" s="1211"/>
      <c r="X136" s="1211"/>
      <c r="Y136" s="1211"/>
      <c r="Z136" s="1211"/>
      <c r="AN136" s="44"/>
      <c r="AO136" s="44"/>
      <c r="AP136" s="44"/>
    </row>
    <row r="137" spans="1:42" s="43" customFormat="1" ht="16.5" hidden="1" thickBot="1">
      <c r="A137" s="1978"/>
      <c r="B137" s="1979"/>
      <c r="C137" s="567"/>
      <c r="D137" s="567"/>
      <c r="E137" s="1279"/>
      <c r="F137" s="1602"/>
      <c r="G137" s="1182"/>
      <c r="H137" s="1625"/>
      <c r="I137" s="1212"/>
      <c r="J137" s="1212"/>
      <c r="K137" s="1212"/>
      <c r="L137" s="1212"/>
      <c r="M137" s="1212"/>
      <c r="N137" s="1212"/>
      <c r="O137" s="1212"/>
      <c r="P137" s="1212"/>
      <c r="Q137" s="1212"/>
      <c r="R137" s="1212"/>
      <c r="S137" s="1212"/>
      <c r="T137" s="1212"/>
      <c r="U137" s="1212"/>
      <c r="V137" s="1212"/>
      <c r="W137" s="1212"/>
      <c r="X137" s="1212"/>
      <c r="Y137" s="1212"/>
      <c r="Z137" s="1213"/>
      <c r="AN137" s="560"/>
      <c r="AO137" s="560"/>
      <c r="AP137" s="560"/>
    </row>
    <row r="138" spans="1:42" s="43" customFormat="1" ht="16.5" hidden="1" thickBot="1">
      <c r="A138" s="1626"/>
      <c r="B138" s="1214"/>
      <c r="C138" s="1627"/>
      <c r="D138" s="1627"/>
      <c r="E138" s="1628"/>
      <c r="F138" s="1629"/>
      <c r="G138" s="1182"/>
      <c r="H138" s="1630"/>
      <c r="I138" s="1214"/>
      <c r="J138" s="1214"/>
      <c r="K138" s="1214"/>
      <c r="L138" s="1214"/>
      <c r="M138" s="1214"/>
      <c r="N138" s="1214"/>
      <c r="O138" s="1214"/>
      <c r="P138" s="1214"/>
      <c r="Q138" s="1214"/>
      <c r="R138" s="1214"/>
      <c r="S138" s="1214"/>
      <c r="T138" s="1214"/>
      <c r="U138" s="1214"/>
      <c r="V138" s="1214"/>
      <c r="W138" s="1214"/>
      <c r="X138" s="1214"/>
      <c r="Y138" s="1214"/>
      <c r="Z138" s="1215"/>
      <c r="AN138" s="560"/>
      <c r="AO138" s="560"/>
      <c r="AP138" s="560"/>
    </row>
    <row r="139" spans="1:42" s="43" customFormat="1" ht="24" customHeight="1" thickBot="1">
      <c r="A139" s="1946" t="s">
        <v>192</v>
      </c>
      <c r="B139" s="1947"/>
      <c r="C139" s="1947"/>
      <c r="D139" s="1947"/>
      <c r="E139" s="1947"/>
      <c r="F139" s="1947"/>
      <c r="G139" s="1947"/>
      <c r="H139" s="1947"/>
      <c r="I139" s="1947"/>
      <c r="J139" s="1947"/>
      <c r="K139" s="1947"/>
      <c r="L139" s="1947"/>
      <c r="M139" s="1947"/>
      <c r="N139" s="1947"/>
      <c r="O139" s="1947"/>
      <c r="P139" s="1947"/>
      <c r="Q139" s="1947"/>
      <c r="R139" s="1947"/>
      <c r="S139" s="1947"/>
      <c r="T139" s="1947"/>
      <c r="U139" s="1947"/>
      <c r="V139" s="1947"/>
      <c r="W139" s="1947"/>
      <c r="X139" s="1947"/>
      <c r="Y139" s="1947"/>
      <c r="Z139" s="1948"/>
      <c r="AB139" s="43" t="s">
        <v>237</v>
      </c>
      <c r="AN139" s="560"/>
      <c r="AO139" s="560"/>
      <c r="AP139" s="560"/>
    </row>
    <row r="140" spans="1:42" s="43" customFormat="1" ht="30.75" customHeight="1" thickBot="1">
      <c r="A140" s="1419">
        <v>1</v>
      </c>
      <c r="B140" s="1079" t="s">
        <v>109</v>
      </c>
      <c r="C140" s="1631"/>
      <c r="D140" s="1103"/>
      <c r="E140" s="1072"/>
      <c r="F140" s="1301">
        <f>F141+F142</f>
        <v>3</v>
      </c>
      <c r="G140" s="1632">
        <f>G141+G142</f>
        <v>90</v>
      </c>
      <c r="H140" s="1633"/>
      <c r="I140" s="1075"/>
      <c r="J140" s="1076"/>
      <c r="K140" s="1249"/>
      <c r="L140" s="1078"/>
      <c r="M140" s="1065"/>
      <c r="N140" s="1064"/>
      <c r="O140" s="1065"/>
      <c r="P140" s="1064"/>
      <c r="Q140" s="1065"/>
      <c r="R140" s="1064"/>
      <c r="S140" s="1065"/>
      <c r="T140" s="1064"/>
      <c r="U140" s="1065"/>
      <c r="V140" s="1064"/>
      <c r="W140" s="1065"/>
      <c r="X140" s="1064"/>
      <c r="Y140" s="1216"/>
      <c r="Z140" s="1217"/>
      <c r="AB140" s="43" t="s">
        <v>50</v>
      </c>
      <c r="AC140" s="43" t="s">
        <v>229</v>
      </c>
      <c r="AD140" s="43" t="s">
        <v>52</v>
      </c>
      <c r="AN140" s="560"/>
      <c r="AO140" s="560"/>
      <c r="AP140" s="560"/>
    </row>
    <row r="141" spans="1:42" s="43" customFormat="1" ht="23.25" customHeight="1" thickBot="1">
      <c r="A141" s="1419"/>
      <c r="B141" s="1079" t="s">
        <v>55</v>
      </c>
      <c r="C141" s="1631"/>
      <c r="D141" s="1103"/>
      <c r="E141" s="1072"/>
      <c r="F141" s="1301">
        <v>0.5</v>
      </c>
      <c r="G141" s="1632">
        <f aca="true" t="shared" si="12" ref="G141:G160">F141*30</f>
        <v>15</v>
      </c>
      <c r="H141" s="1633"/>
      <c r="I141" s="1075"/>
      <c r="J141" s="1076"/>
      <c r="K141" s="1249"/>
      <c r="L141" s="1078"/>
      <c r="M141" s="1065"/>
      <c r="N141" s="1064"/>
      <c r="O141" s="1065"/>
      <c r="P141" s="1064"/>
      <c r="Q141" s="1065"/>
      <c r="R141" s="1064"/>
      <c r="S141" s="1065"/>
      <c r="T141" s="1064"/>
      <c r="U141" s="1065"/>
      <c r="V141" s="1064"/>
      <c r="W141" s="1065"/>
      <c r="X141" s="1064"/>
      <c r="Y141" s="1216"/>
      <c r="Z141" s="1217"/>
      <c r="AB141" s="1012">
        <v>0</v>
      </c>
      <c r="AC141" s="1012">
        <f>F146+F149+F150+F156</f>
        <v>10</v>
      </c>
      <c r="AD141" s="1012">
        <f>F142+F143+F153+F159+F160+8</f>
        <v>20</v>
      </c>
      <c r="AN141" s="560"/>
      <c r="AO141" s="560"/>
      <c r="AP141" s="560"/>
    </row>
    <row r="142" spans="1:42" s="43" customFormat="1" ht="16.5" customHeight="1" thickBot="1">
      <c r="A142" s="1419"/>
      <c r="B142" s="1083" t="s">
        <v>56</v>
      </c>
      <c r="C142" s="1631"/>
      <c r="D142" s="1103" t="s">
        <v>61</v>
      </c>
      <c r="E142" s="1072"/>
      <c r="F142" s="1301">
        <v>2.5</v>
      </c>
      <c r="G142" s="1632">
        <f t="shared" si="12"/>
        <v>75</v>
      </c>
      <c r="H142" s="1633">
        <v>8</v>
      </c>
      <c r="I142" s="1075">
        <v>8</v>
      </c>
      <c r="J142" s="1076"/>
      <c r="K142" s="1249"/>
      <c r="L142" s="1078">
        <f aca="true" t="shared" si="13" ref="L142:L150">G142-H142</f>
        <v>67</v>
      </c>
      <c r="M142" s="1065"/>
      <c r="N142" s="1064"/>
      <c r="O142" s="1065"/>
      <c r="P142" s="1064"/>
      <c r="Q142" s="1065"/>
      <c r="R142" s="1064"/>
      <c r="S142" s="1065"/>
      <c r="T142" s="1064"/>
      <c r="U142" s="1065"/>
      <c r="V142" s="1064"/>
      <c r="W142" s="1066">
        <v>8</v>
      </c>
      <c r="X142" s="1067">
        <v>0</v>
      </c>
      <c r="Y142" s="1216"/>
      <c r="Z142" s="1217"/>
      <c r="AA142" s="43">
        <v>3</v>
      </c>
      <c r="AB142" s="1012"/>
      <c r="AC142" s="1012"/>
      <c r="AD142" s="1012"/>
      <c r="AN142" s="560"/>
      <c r="AO142" s="560"/>
      <c r="AP142" s="560" t="s">
        <v>258</v>
      </c>
    </row>
    <row r="143" spans="1:42" s="43" customFormat="1" ht="19.5" customHeight="1" thickBot="1">
      <c r="A143" s="1634">
        <v>2</v>
      </c>
      <c r="B143" s="1635" t="s">
        <v>110</v>
      </c>
      <c r="C143" s="1232"/>
      <c r="D143" s="1103" t="s">
        <v>61</v>
      </c>
      <c r="E143" s="1636"/>
      <c r="F143" s="1637">
        <v>3</v>
      </c>
      <c r="G143" s="1632">
        <f t="shared" si="12"/>
        <v>90</v>
      </c>
      <c r="H143" s="1633">
        <v>8</v>
      </c>
      <c r="I143" s="1075">
        <v>8</v>
      </c>
      <c r="J143" s="1076"/>
      <c r="K143" s="1249"/>
      <c r="L143" s="1078">
        <f t="shared" si="13"/>
        <v>82</v>
      </c>
      <c r="M143" s="1218"/>
      <c r="N143" s="1219"/>
      <c r="O143" s="1218"/>
      <c r="P143" s="1219"/>
      <c r="Q143" s="1218"/>
      <c r="R143" s="1219"/>
      <c r="S143" s="1218"/>
      <c r="T143" s="1219"/>
      <c r="U143" s="1218"/>
      <c r="V143" s="1219"/>
      <c r="W143" s="1302">
        <v>8</v>
      </c>
      <c r="X143" s="1220">
        <v>0</v>
      </c>
      <c r="Y143" s="1221"/>
      <c r="Z143" s="1222"/>
      <c r="AA143" s="43">
        <v>3</v>
      </c>
      <c r="AB143" s="43" t="s">
        <v>238</v>
      </c>
      <c r="AN143" s="560"/>
      <c r="AO143" s="560"/>
      <c r="AP143" s="560" t="s">
        <v>258</v>
      </c>
    </row>
    <row r="144" spans="1:42" s="531" customFormat="1" ht="16.5" thickBot="1">
      <c r="A144" s="1638">
        <v>3</v>
      </c>
      <c r="B144" s="1639" t="s">
        <v>111</v>
      </c>
      <c r="C144" s="1236"/>
      <c r="D144" s="1239"/>
      <c r="E144" s="1423"/>
      <c r="F144" s="577">
        <f>F145+F146</f>
        <v>3</v>
      </c>
      <c r="G144" s="1640">
        <f t="shared" si="12"/>
        <v>90</v>
      </c>
      <c r="H144" s="1641"/>
      <c r="I144" s="1336"/>
      <c r="J144" s="1090"/>
      <c r="K144" s="1091"/>
      <c r="L144" s="1337"/>
      <c r="M144" s="1093"/>
      <c r="N144" s="1094"/>
      <c r="O144" s="1093"/>
      <c r="P144" s="1094"/>
      <c r="Q144" s="1093"/>
      <c r="R144" s="1094"/>
      <c r="S144" s="1093"/>
      <c r="T144" s="1094"/>
      <c r="U144" s="1093"/>
      <c r="V144" s="1094"/>
      <c r="W144" s="1093"/>
      <c r="X144" s="1094"/>
      <c r="Y144" s="1223"/>
      <c r="Z144" s="1224"/>
      <c r="AB144" s="43" t="s">
        <v>50</v>
      </c>
      <c r="AC144" s="43" t="s">
        <v>229</v>
      </c>
      <c r="AD144" s="43" t="s">
        <v>52</v>
      </c>
      <c r="AK144" s="43"/>
      <c r="AL144" s="43"/>
      <c r="AN144" s="560"/>
      <c r="AO144" s="560"/>
      <c r="AP144" s="560"/>
    </row>
    <row r="145" spans="1:42" s="43" customFormat="1" ht="15.75">
      <c r="A145" s="1642"/>
      <c r="B145" s="1079" t="s">
        <v>55</v>
      </c>
      <c r="C145" s="1130"/>
      <c r="D145" s="1239"/>
      <c r="E145" s="1239"/>
      <c r="F145" s="1643">
        <v>0.5</v>
      </c>
      <c r="G145" s="1640">
        <f t="shared" si="12"/>
        <v>15</v>
      </c>
      <c r="H145" s="1641"/>
      <c r="I145" s="1089"/>
      <c r="J145" s="1090"/>
      <c r="K145" s="1091"/>
      <c r="L145" s="1091"/>
      <c r="M145" s="1175"/>
      <c r="N145" s="1175"/>
      <c r="O145" s="1175"/>
      <c r="P145" s="1175"/>
      <c r="Q145" s="1175"/>
      <c r="R145" s="1175"/>
      <c r="S145" s="1175"/>
      <c r="T145" s="1175"/>
      <c r="U145" s="1175"/>
      <c r="V145" s="1175"/>
      <c r="W145" s="1175"/>
      <c r="X145" s="1175"/>
      <c r="Y145" s="1225"/>
      <c r="Z145" s="1225"/>
      <c r="AB145" s="1013">
        <f>AB141+AC59</f>
        <v>39</v>
      </c>
      <c r="AC145" s="1013">
        <f>AC141+AD59</f>
        <v>49</v>
      </c>
      <c r="AD145" s="1013">
        <f>AD141+AE59</f>
        <v>43</v>
      </c>
      <c r="AE145" s="1013">
        <v>18.5</v>
      </c>
      <c r="AN145" s="560"/>
      <c r="AO145" s="560"/>
      <c r="AP145" s="560"/>
    </row>
    <row r="146" spans="1:42" s="43" customFormat="1" ht="15.75">
      <c r="A146" s="1644"/>
      <c r="B146" s="1480" t="s">
        <v>56</v>
      </c>
      <c r="C146" s="1645"/>
      <c r="D146" s="1130">
        <v>3</v>
      </c>
      <c r="E146" s="1130"/>
      <c r="F146" s="1283">
        <v>2.5</v>
      </c>
      <c r="G146" s="1642">
        <f t="shared" si="12"/>
        <v>75</v>
      </c>
      <c r="H146" s="1555">
        <v>4</v>
      </c>
      <c r="I146" s="1075">
        <v>4</v>
      </c>
      <c r="J146" s="1076"/>
      <c r="K146" s="1077"/>
      <c r="L146" s="1077">
        <f>G146-H146</f>
        <v>71</v>
      </c>
      <c r="M146" s="1098"/>
      <c r="N146" s="1098"/>
      <c r="O146" s="1098"/>
      <c r="P146" s="1098"/>
      <c r="Q146" s="1099">
        <v>4</v>
      </c>
      <c r="R146" s="1099">
        <v>0</v>
      </c>
      <c r="S146" s="1098"/>
      <c r="T146" s="1098"/>
      <c r="U146" s="1098"/>
      <c r="V146" s="1098"/>
      <c r="W146" s="1098"/>
      <c r="X146" s="1098"/>
      <c r="Y146" s="1226"/>
      <c r="Z146" s="1226"/>
      <c r="AA146" s="43">
        <v>2</v>
      </c>
      <c r="AN146" s="560"/>
      <c r="AO146" s="560" t="s">
        <v>258</v>
      </c>
      <c r="AP146" s="560"/>
    </row>
    <row r="147" spans="1:42" s="43" customFormat="1" ht="16.5" thickBot="1">
      <c r="A147" s="1646">
        <v>4</v>
      </c>
      <c r="B147" s="1647" t="s">
        <v>165</v>
      </c>
      <c r="C147" s="1648"/>
      <c r="D147" s="1107"/>
      <c r="E147" s="1108"/>
      <c r="F147" s="1649">
        <f>F148+F149+F150</f>
        <v>5</v>
      </c>
      <c r="G147" s="1650">
        <f t="shared" si="12"/>
        <v>150</v>
      </c>
      <c r="H147" s="1651"/>
      <c r="I147" s="1652"/>
      <c r="J147" s="1653"/>
      <c r="K147" s="1654">
        <f>H147-I147</f>
        <v>0</v>
      </c>
      <c r="L147" s="1655">
        <f t="shared" si="13"/>
        <v>150</v>
      </c>
      <c r="M147" s="1020"/>
      <c r="N147" s="1021"/>
      <c r="O147" s="1020"/>
      <c r="P147" s="1021"/>
      <c r="Q147" s="1020"/>
      <c r="R147" s="1021"/>
      <c r="S147" s="1020"/>
      <c r="T147" s="1021"/>
      <c r="U147" s="1020"/>
      <c r="V147" s="1021"/>
      <c r="W147" s="1020"/>
      <c r="X147" s="1021"/>
      <c r="Y147" s="1227"/>
      <c r="Z147" s="1228"/>
      <c r="AN147" s="560"/>
      <c r="AO147" s="560"/>
      <c r="AP147" s="560"/>
    </row>
    <row r="148" spans="1:42" s="43" customFormat="1" ht="15" customHeight="1" thickBot="1">
      <c r="A148" s="1656" t="s">
        <v>58</v>
      </c>
      <c r="B148" s="570" t="s">
        <v>55</v>
      </c>
      <c r="C148" s="1657"/>
      <c r="D148" s="1476"/>
      <c r="E148" s="1101"/>
      <c r="F148" s="1658">
        <v>1.5</v>
      </c>
      <c r="G148" s="1632">
        <f t="shared" si="12"/>
        <v>45</v>
      </c>
      <c r="H148" s="1659"/>
      <c r="I148" s="1047"/>
      <c r="J148" s="1048"/>
      <c r="K148" s="1660">
        <f>H148-I148</f>
        <v>0</v>
      </c>
      <c r="L148" s="1282">
        <f t="shared" si="13"/>
        <v>45</v>
      </c>
      <c r="M148" s="1229"/>
      <c r="N148" s="579"/>
      <c r="O148" s="1229"/>
      <c r="P148" s="579"/>
      <c r="Q148" s="1229"/>
      <c r="R148" s="579"/>
      <c r="S148" s="1229"/>
      <c r="T148" s="579"/>
      <c r="U148" s="1229"/>
      <c r="V148" s="579"/>
      <c r="W148" s="1229"/>
      <c r="X148" s="579"/>
      <c r="Y148" s="1230"/>
      <c r="Z148" s="1231"/>
      <c r="AN148" s="560"/>
      <c r="AO148" s="560"/>
      <c r="AP148" s="560"/>
    </row>
    <row r="149" spans="1:42" s="43" customFormat="1" ht="16.5" thickBot="1">
      <c r="A149" s="1634" t="s">
        <v>132</v>
      </c>
      <c r="B149" s="1558" t="s">
        <v>56</v>
      </c>
      <c r="C149" s="1074">
        <v>3</v>
      </c>
      <c r="D149" s="1076"/>
      <c r="E149" s="1661"/>
      <c r="F149" s="1637">
        <v>2.5</v>
      </c>
      <c r="G149" s="1632">
        <f t="shared" si="12"/>
        <v>75</v>
      </c>
      <c r="H149" s="1221">
        <v>6</v>
      </c>
      <c r="I149" s="1075">
        <v>4</v>
      </c>
      <c r="J149" s="1076"/>
      <c r="K149" s="1249">
        <v>2</v>
      </c>
      <c r="L149" s="1078">
        <f t="shared" si="13"/>
        <v>69</v>
      </c>
      <c r="M149" s="1232"/>
      <c r="N149" s="1233"/>
      <c r="O149" s="1232"/>
      <c r="P149" s="1233"/>
      <c r="Q149" s="1232">
        <v>4</v>
      </c>
      <c r="R149" s="1233">
        <v>2</v>
      </c>
      <c r="S149" s="1232"/>
      <c r="T149" s="1233"/>
      <c r="U149" s="1232"/>
      <c r="V149" s="1233"/>
      <c r="W149" s="1232"/>
      <c r="X149" s="1233"/>
      <c r="Y149" s="1234"/>
      <c r="Z149" s="1235"/>
      <c r="AA149" s="43">
        <v>2</v>
      </c>
      <c r="AN149" s="560"/>
      <c r="AO149" s="560" t="s">
        <v>258</v>
      </c>
      <c r="AP149" s="560"/>
    </row>
    <row r="150" spans="1:43" s="488" customFormat="1" ht="36" customHeight="1" thickBot="1">
      <c r="A150" s="1563" t="s">
        <v>162</v>
      </c>
      <c r="B150" s="1662" t="s">
        <v>166</v>
      </c>
      <c r="C150" s="1663"/>
      <c r="D150" s="1071"/>
      <c r="E150" s="1524">
        <v>4</v>
      </c>
      <c r="F150" s="1301">
        <v>1</v>
      </c>
      <c r="G150" s="1632">
        <f t="shared" si="12"/>
        <v>30</v>
      </c>
      <c r="H150" s="1218">
        <v>4</v>
      </c>
      <c r="I150" s="1075"/>
      <c r="J150" s="1076"/>
      <c r="K150" s="1249">
        <v>4</v>
      </c>
      <c r="L150" s="1078">
        <f t="shared" si="13"/>
        <v>26</v>
      </c>
      <c r="M150" s="1232"/>
      <c r="N150" s="1233"/>
      <c r="O150" s="1232"/>
      <c r="P150" s="1233"/>
      <c r="Q150" s="1232"/>
      <c r="R150" s="1233"/>
      <c r="S150" s="1232">
        <v>4</v>
      </c>
      <c r="T150" s="1233">
        <v>0</v>
      </c>
      <c r="U150" s="1232"/>
      <c r="V150" s="1233"/>
      <c r="W150" s="1232"/>
      <c r="X150" s="1233"/>
      <c r="Y150" s="1232"/>
      <c r="Z150" s="1233"/>
      <c r="AA150" s="488">
        <v>2</v>
      </c>
      <c r="AK150" s="43"/>
      <c r="AL150" s="43"/>
      <c r="AM150" s="1773"/>
      <c r="AO150" s="488" t="s">
        <v>258</v>
      </c>
      <c r="AQ150" s="1781"/>
    </row>
    <row r="151" spans="1:43" s="497" customFormat="1" ht="16.5" customHeight="1" thickBot="1">
      <c r="A151" s="1664">
        <v>5</v>
      </c>
      <c r="B151" s="1529" t="s">
        <v>114</v>
      </c>
      <c r="C151" s="1084"/>
      <c r="D151" s="1085"/>
      <c r="E151" s="1086"/>
      <c r="F151" s="1437">
        <f>F152+F153</f>
        <v>3</v>
      </c>
      <c r="G151" s="1640">
        <f t="shared" si="12"/>
        <v>90</v>
      </c>
      <c r="H151" s="1665"/>
      <c r="I151" s="1089"/>
      <c r="J151" s="1090"/>
      <c r="K151" s="1666"/>
      <c r="L151" s="1092"/>
      <c r="M151" s="1236"/>
      <c r="N151" s="580"/>
      <c r="O151" s="1236"/>
      <c r="P151" s="580"/>
      <c r="Q151" s="1236"/>
      <c r="R151" s="580"/>
      <c r="S151" s="1236"/>
      <c r="T151" s="580"/>
      <c r="U151" s="1236"/>
      <c r="V151" s="580"/>
      <c r="W151" s="1236"/>
      <c r="X151" s="580"/>
      <c r="Y151" s="1237"/>
      <c r="Z151" s="1238"/>
      <c r="AK151" s="43"/>
      <c r="AL151" s="43"/>
      <c r="AM151" s="1774"/>
      <c r="AN151" s="488"/>
      <c r="AO151" s="488"/>
      <c r="AP151" s="488"/>
      <c r="AQ151" s="603"/>
    </row>
    <row r="152" spans="1:43" s="497" customFormat="1" ht="16.5" customHeight="1">
      <c r="A152" s="1454"/>
      <c r="B152" s="1667" t="s">
        <v>55</v>
      </c>
      <c r="C152" s="1103"/>
      <c r="D152" s="1085"/>
      <c r="E152" s="1464"/>
      <c r="F152" s="1465">
        <v>0.5</v>
      </c>
      <c r="G152" s="1640">
        <f t="shared" si="12"/>
        <v>15</v>
      </c>
      <c r="H152" s="1668"/>
      <c r="I152" s="1089"/>
      <c r="J152" s="1090"/>
      <c r="K152" s="1666"/>
      <c r="L152" s="1091"/>
      <c r="M152" s="1239"/>
      <c r="N152" s="1239"/>
      <c r="O152" s="1239"/>
      <c r="P152" s="1239"/>
      <c r="Q152" s="1239"/>
      <c r="R152" s="1239"/>
      <c r="S152" s="1239"/>
      <c r="T152" s="1239"/>
      <c r="U152" s="1239"/>
      <c r="V152" s="1239"/>
      <c r="W152" s="1239"/>
      <c r="X152" s="1239"/>
      <c r="Y152" s="1211"/>
      <c r="Z152" s="1211"/>
      <c r="AA152" s="603"/>
      <c r="AK152" s="43"/>
      <c r="AL152" s="43"/>
      <c r="AM152" s="1774"/>
      <c r="AN152" s="488"/>
      <c r="AO152" s="488"/>
      <c r="AP152" s="488"/>
      <c r="AQ152" s="603"/>
    </row>
    <row r="153" spans="1:43" s="497" customFormat="1" ht="16.5" customHeight="1" thickBot="1">
      <c r="A153" s="1454"/>
      <c r="B153" s="1669" t="s">
        <v>56</v>
      </c>
      <c r="C153" s="1103"/>
      <c r="D153" s="1103" t="s">
        <v>61</v>
      </c>
      <c r="E153" s="1071"/>
      <c r="F153" s="1481">
        <v>2.5</v>
      </c>
      <c r="G153" s="1642">
        <f t="shared" si="12"/>
        <v>75</v>
      </c>
      <c r="H153" s="1128">
        <v>4</v>
      </c>
      <c r="I153" s="1075">
        <v>4</v>
      </c>
      <c r="J153" s="1076"/>
      <c r="K153" s="1249">
        <f>H153-I153</f>
        <v>0</v>
      </c>
      <c r="L153" s="1077">
        <f>G153-H153</f>
        <v>71</v>
      </c>
      <c r="M153" s="1130"/>
      <c r="N153" s="1130"/>
      <c r="O153" s="1130"/>
      <c r="P153" s="1130"/>
      <c r="Q153" s="1130"/>
      <c r="R153" s="1130"/>
      <c r="S153" s="1130"/>
      <c r="T153" s="1130"/>
      <c r="U153" s="1130"/>
      <c r="V153" s="1130"/>
      <c r="W153" s="1130">
        <v>4</v>
      </c>
      <c r="X153" s="1130">
        <v>0</v>
      </c>
      <c r="Y153" s="1210"/>
      <c r="Z153" s="1210"/>
      <c r="AA153" s="603">
        <v>3</v>
      </c>
      <c r="AK153" s="43"/>
      <c r="AL153" s="43"/>
      <c r="AM153" s="1774"/>
      <c r="AN153" s="488"/>
      <c r="AO153" s="488"/>
      <c r="AP153" s="488" t="s">
        <v>258</v>
      </c>
      <c r="AQ153" s="603"/>
    </row>
    <row r="154" spans="1:43" s="497" customFormat="1" ht="16.5" customHeight="1">
      <c r="A154" s="1670">
        <v>6</v>
      </c>
      <c r="B154" s="532" t="s">
        <v>171</v>
      </c>
      <c r="C154" s="1671"/>
      <c r="D154" s="1672"/>
      <c r="E154" s="1673"/>
      <c r="F154" s="1674">
        <f>F155+F156</f>
        <v>5</v>
      </c>
      <c r="G154" s="1675">
        <f t="shared" si="12"/>
        <v>150</v>
      </c>
      <c r="H154" s="1676"/>
      <c r="I154" s="1677"/>
      <c r="J154" s="1353"/>
      <c r="K154" s="1678"/>
      <c r="L154" s="1679"/>
      <c r="M154" s="1240"/>
      <c r="N154" s="1241"/>
      <c r="O154" s="1240"/>
      <c r="P154" s="1241"/>
      <c r="Q154" s="1240"/>
      <c r="R154" s="1241"/>
      <c r="S154" s="1240"/>
      <c r="T154" s="1241"/>
      <c r="U154" s="1240"/>
      <c r="V154" s="1241"/>
      <c r="W154" s="1240"/>
      <c r="X154" s="1241"/>
      <c r="Y154" s="1240"/>
      <c r="Z154" s="1241"/>
      <c r="AK154" s="43"/>
      <c r="AL154" s="43"/>
      <c r="AM154" s="1774"/>
      <c r="AN154" s="488"/>
      <c r="AO154" s="488"/>
      <c r="AP154" s="488"/>
      <c r="AQ154" s="603"/>
    </row>
    <row r="155" spans="1:43" s="497" customFormat="1" ht="16.5" customHeight="1">
      <c r="A155" s="1642"/>
      <c r="B155" s="1529" t="s">
        <v>55</v>
      </c>
      <c r="C155" s="1103"/>
      <c r="D155" s="1103"/>
      <c r="E155" s="1071"/>
      <c r="F155" s="1255">
        <v>1</v>
      </c>
      <c r="G155" s="1642">
        <f t="shared" si="12"/>
        <v>30</v>
      </c>
      <c r="H155" s="1128"/>
      <c r="I155" s="1075"/>
      <c r="J155" s="1076"/>
      <c r="K155" s="1249"/>
      <c r="L155" s="1077"/>
      <c r="M155" s="1130"/>
      <c r="N155" s="1130"/>
      <c r="O155" s="1130"/>
      <c r="P155" s="1130"/>
      <c r="Q155" s="1130"/>
      <c r="R155" s="1130"/>
      <c r="S155" s="1130"/>
      <c r="T155" s="1130"/>
      <c r="U155" s="1130"/>
      <c r="V155" s="1130"/>
      <c r="W155" s="1130"/>
      <c r="X155" s="1130"/>
      <c r="Y155" s="1210"/>
      <c r="Z155" s="1210"/>
      <c r="AK155" s="43"/>
      <c r="AL155" s="43"/>
      <c r="AM155" s="1774"/>
      <c r="AN155" s="488"/>
      <c r="AO155" s="488"/>
      <c r="AP155" s="488"/>
      <c r="AQ155" s="603"/>
    </row>
    <row r="156" spans="1:43" s="488" customFormat="1" ht="20.25" customHeight="1" thickBot="1">
      <c r="A156" s="1680"/>
      <c r="B156" s="1015" t="s">
        <v>56</v>
      </c>
      <c r="C156" s="1681"/>
      <c r="D156" s="1672">
        <v>4</v>
      </c>
      <c r="E156" s="1458"/>
      <c r="F156" s="1682">
        <v>4</v>
      </c>
      <c r="G156" s="1683">
        <f t="shared" si="12"/>
        <v>120</v>
      </c>
      <c r="H156" s="1684">
        <v>4</v>
      </c>
      <c r="I156" s="1685"/>
      <c r="J156" s="1549"/>
      <c r="K156" s="1686">
        <v>4</v>
      </c>
      <c r="L156" s="1687">
        <f>G156-H156</f>
        <v>116</v>
      </c>
      <c r="M156" s="1242"/>
      <c r="N156" s="1243"/>
      <c r="O156" s="1242"/>
      <c r="P156" s="1243"/>
      <c r="Q156" s="1242"/>
      <c r="R156" s="1243"/>
      <c r="S156" s="1242">
        <v>4</v>
      </c>
      <c r="T156" s="1243">
        <v>0</v>
      </c>
      <c r="U156" s="1242"/>
      <c r="V156" s="1243"/>
      <c r="W156" s="1244"/>
      <c r="X156" s="1245"/>
      <c r="Y156" s="1246"/>
      <c r="Z156" s="1247"/>
      <c r="AA156" s="488">
        <v>2</v>
      </c>
      <c r="AK156" s="43"/>
      <c r="AL156" s="43"/>
      <c r="AM156" s="1773"/>
      <c r="AO156" s="488" t="s">
        <v>258</v>
      </c>
      <c r="AQ156" s="1781"/>
    </row>
    <row r="157" spans="1:43" s="880" customFormat="1" ht="23.25" customHeight="1" thickBot="1">
      <c r="A157" s="1377">
        <v>7</v>
      </c>
      <c r="B157" s="1033" t="s">
        <v>115</v>
      </c>
      <c r="C157" s="1688"/>
      <c r="D157" s="1491"/>
      <c r="E157" s="1492"/>
      <c r="F157" s="1689">
        <v>2.5</v>
      </c>
      <c r="G157" s="1690">
        <f t="shared" si="12"/>
        <v>75</v>
      </c>
      <c r="H157" s="1691"/>
      <c r="I157" s="1343"/>
      <c r="J157" s="1340"/>
      <c r="K157" s="1692"/>
      <c r="L157" s="1344"/>
      <c r="M157" s="1303"/>
      <c r="N157" s="1304"/>
      <c r="O157" s="1303"/>
      <c r="P157" s="1304"/>
      <c r="Q157" s="1303"/>
      <c r="R157" s="1304"/>
      <c r="S157" s="1303"/>
      <c r="T157" s="1304"/>
      <c r="U157" s="1303"/>
      <c r="V157" s="1304"/>
      <c r="W157" s="1303"/>
      <c r="X157" s="1304"/>
      <c r="Y157" s="1303"/>
      <c r="Z157" s="1304"/>
      <c r="AK157" s="43"/>
      <c r="AL157" s="43"/>
      <c r="AM157" s="1775"/>
      <c r="AN157" s="897"/>
      <c r="AO157" s="897"/>
      <c r="AP157" s="897"/>
      <c r="AQ157" s="1782"/>
    </row>
    <row r="158" spans="1:43" s="897" customFormat="1" ht="15" customHeight="1" thickBot="1">
      <c r="A158" s="1383"/>
      <c r="B158" s="1346" t="s">
        <v>55</v>
      </c>
      <c r="C158" s="1657"/>
      <c r="D158" s="1476"/>
      <c r="E158" s="1101"/>
      <c r="F158" s="1693">
        <v>0.5</v>
      </c>
      <c r="G158" s="1694">
        <f t="shared" si="12"/>
        <v>15</v>
      </c>
      <c r="H158" s="1695"/>
      <c r="I158" s="1047"/>
      <c r="J158" s="1048"/>
      <c r="K158" s="1660"/>
      <c r="L158" s="1282"/>
      <c r="M158" s="1229"/>
      <c r="N158" s="579"/>
      <c r="O158" s="1229"/>
      <c r="P158" s="579"/>
      <c r="Q158" s="1229"/>
      <c r="R158" s="579"/>
      <c r="S158" s="1229"/>
      <c r="T158" s="579"/>
      <c r="U158" s="1229"/>
      <c r="V158" s="579"/>
      <c r="W158" s="1229"/>
      <c r="X158" s="579"/>
      <c r="Y158" s="1305"/>
      <c r="Z158" s="1306"/>
      <c r="AK158" s="43"/>
      <c r="AL158" s="43"/>
      <c r="AM158" s="1776"/>
      <c r="AQ158" s="935"/>
    </row>
    <row r="159" spans="1:43" s="897" customFormat="1" ht="16.5" customHeight="1" thickBot="1">
      <c r="A159" s="1421"/>
      <c r="B159" s="1326" t="s">
        <v>56</v>
      </c>
      <c r="C159" s="1696"/>
      <c r="D159" s="1697" t="s">
        <v>61</v>
      </c>
      <c r="E159" s="1086"/>
      <c r="F159" s="1698">
        <v>2</v>
      </c>
      <c r="G159" s="1699">
        <f t="shared" si="12"/>
        <v>60</v>
      </c>
      <c r="H159" s="1691">
        <v>4</v>
      </c>
      <c r="I159" s="1343">
        <v>4</v>
      </c>
      <c r="J159" s="1340"/>
      <c r="K159" s="1692">
        <f>H159-I159</f>
        <v>0</v>
      </c>
      <c r="L159" s="1344">
        <f>G159-H159</f>
        <v>56</v>
      </c>
      <c r="M159" s="1303"/>
      <c r="N159" s="1304"/>
      <c r="O159" s="1303"/>
      <c r="P159" s="1304"/>
      <c r="Q159" s="1303"/>
      <c r="R159" s="1304"/>
      <c r="S159" s="1303"/>
      <c r="T159" s="1304"/>
      <c r="U159" s="1303"/>
      <c r="V159" s="1304"/>
      <c r="W159" s="1303">
        <v>4</v>
      </c>
      <c r="X159" s="1304">
        <v>0</v>
      </c>
      <c r="Y159" s="1307"/>
      <c r="Z159" s="1308"/>
      <c r="AA159" s="897">
        <v>3</v>
      </c>
      <c r="AK159" s="43"/>
      <c r="AL159" s="43"/>
      <c r="AM159" s="1776"/>
      <c r="AP159" s="897" t="s">
        <v>258</v>
      </c>
      <c r="AQ159" s="935"/>
    </row>
    <row r="160" spans="1:43" s="897" customFormat="1" ht="15.75" customHeight="1" thickBot="1">
      <c r="A160" s="1557">
        <v>8</v>
      </c>
      <c r="B160" s="1558" t="s">
        <v>116</v>
      </c>
      <c r="C160" s="1236"/>
      <c r="D160" s="1697" t="s">
        <v>61</v>
      </c>
      <c r="E160" s="1423"/>
      <c r="F160" s="1437">
        <v>2</v>
      </c>
      <c r="G160" s="1699">
        <f t="shared" si="12"/>
        <v>60</v>
      </c>
      <c r="H160" s="1700">
        <v>4</v>
      </c>
      <c r="I160" s="1089">
        <v>4</v>
      </c>
      <c r="J160" s="1090"/>
      <c r="K160" s="1666">
        <f>H160-I160</f>
        <v>0</v>
      </c>
      <c r="L160" s="1092">
        <f>G160-H160</f>
        <v>56</v>
      </c>
      <c r="M160" s="1236"/>
      <c r="N160" s="580"/>
      <c r="O160" s="1236"/>
      <c r="P160" s="580"/>
      <c r="Q160" s="1236"/>
      <c r="R160" s="580"/>
      <c r="S160" s="1236"/>
      <c r="T160" s="580"/>
      <c r="U160" s="1236"/>
      <c r="V160" s="580"/>
      <c r="W160" s="1236">
        <v>4</v>
      </c>
      <c r="X160" s="580">
        <v>0</v>
      </c>
      <c r="Y160" s="1236"/>
      <c r="Z160" s="580"/>
      <c r="AA160" s="897">
        <v>3</v>
      </c>
      <c r="AK160" s="43"/>
      <c r="AL160" s="43"/>
      <c r="AM160" s="1776"/>
      <c r="AP160" s="897" t="s">
        <v>258</v>
      </c>
      <c r="AQ160" s="935"/>
    </row>
    <row r="161" spans="1:43" s="490" customFormat="1" ht="18.75" customHeight="1" thickBot="1">
      <c r="A161" s="1927" t="s">
        <v>68</v>
      </c>
      <c r="B161" s="1928"/>
      <c r="C161" s="1484"/>
      <c r="D161" s="1484"/>
      <c r="E161" s="1701"/>
      <c r="F161" s="1622">
        <f>F140+F143+F144+F147+F151+F154+F157+F160</f>
        <v>26.5</v>
      </c>
      <c r="G161" s="1622">
        <f>G140+G143+G144+G147+G151+G154+G157+G160</f>
        <v>795</v>
      </c>
      <c r="H161" s="1622"/>
      <c r="I161" s="1622"/>
      <c r="J161" s="1622"/>
      <c r="K161" s="1622"/>
      <c r="L161" s="1622"/>
      <c r="M161" s="1248">
        <f>SUM(M140:M160)</f>
        <v>0</v>
      </c>
      <c r="N161" s="1248">
        <f>SUM(N140:N160)</f>
        <v>0</v>
      </c>
      <c r="O161" s="1248">
        <f>SUM(O140:O160)</f>
        <v>0</v>
      </c>
      <c r="P161" s="1248">
        <f>SUM(P140:P160)</f>
        <v>0</v>
      </c>
      <c r="Q161" s="1248"/>
      <c r="R161" s="1248"/>
      <c r="S161" s="1248"/>
      <c r="T161" s="1248"/>
      <c r="U161" s="1248"/>
      <c r="V161" s="1248"/>
      <c r="W161" s="1248"/>
      <c r="X161" s="1248"/>
      <c r="Y161" s="1248"/>
      <c r="Z161" s="1248"/>
      <c r="AB161" s="490">
        <f>30*F161</f>
        <v>795</v>
      </c>
      <c r="AK161" s="43"/>
      <c r="AL161" s="43"/>
      <c r="AM161" s="1777"/>
      <c r="AN161" s="488"/>
      <c r="AO161" s="488"/>
      <c r="AP161" s="488"/>
      <c r="AQ161" s="1783"/>
    </row>
    <row r="162" spans="1:43" s="490" customFormat="1" ht="18.75" customHeight="1" thickBot="1">
      <c r="A162" s="1969" t="s">
        <v>69</v>
      </c>
      <c r="B162" s="1970"/>
      <c r="C162" s="1076"/>
      <c r="D162" s="1076"/>
      <c r="E162" s="1310"/>
      <c r="F162" s="1277">
        <f>F141+F145+F148+F152+F155+F158</f>
        <v>4.5</v>
      </c>
      <c r="G162" s="1277">
        <f>G141+G145+G148+G152+G155+G158</f>
        <v>135</v>
      </c>
      <c r="H162" s="1622"/>
      <c r="I162" s="1277"/>
      <c r="J162" s="1277"/>
      <c r="K162" s="1277"/>
      <c r="L162" s="1277"/>
      <c r="M162" s="1249"/>
      <c r="N162" s="1249"/>
      <c r="O162" s="1249"/>
      <c r="P162" s="1249"/>
      <c r="Q162" s="1249"/>
      <c r="R162" s="1249"/>
      <c r="S162" s="1249"/>
      <c r="T162" s="1249"/>
      <c r="U162" s="1249"/>
      <c r="V162" s="1249"/>
      <c r="W162" s="1249"/>
      <c r="X162" s="1249"/>
      <c r="Y162" s="1249"/>
      <c r="Z162" s="1249"/>
      <c r="AB162" s="490">
        <f>30*F162</f>
        <v>135</v>
      </c>
      <c r="AK162" s="43"/>
      <c r="AL162" s="43"/>
      <c r="AM162" s="1777"/>
      <c r="AN162" s="488"/>
      <c r="AO162" s="488"/>
      <c r="AP162" s="488"/>
      <c r="AQ162" s="1783"/>
    </row>
    <row r="163" spans="1:43" s="490" customFormat="1" ht="18.75" customHeight="1" thickBot="1">
      <c r="A163" s="1971" t="s">
        <v>56</v>
      </c>
      <c r="B163" s="1972"/>
      <c r="C163" s="1076"/>
      <c r="D163" s="1076"/>
      <c r="E163" s="1310"/>
      <c r="F163" s="1277">
        <f aca="true" t="shared" si="14" ref="F163:L163">F142+F146+F149+F153+F150+F156+F159+F160+F143</f>
        <v>22</v>
      </c>
      <c r="G163" s="1277">
        <f t="shared" si="14"/>
        <v>660</v>
      </c>
      <c r="H163" s="1277">
        <f t="shared" si="14"/>
        <v>46</v>
      </c>
      <c r="I163" s="1277">
        <f t="shared" si="14"/>
        <v>36</v>
      </c>
      <c r="J163" s="1277">
        <f t="shared" si="14"/>
        <v>0</v>
      </c>
      <c r="K163" s="1277">
        <f t="shared" si="14"/>
        <v>10</v>
      </c>
      <c r="L163" s="1277">
        <f t="shared" si="14"/>
        <v>614</v>
      </c>
      <c r="M163" s="1249">
        <f>SUM(M140:M162)</f>
        <v>0</v>
      </c>
      <c r="N163" s="1249">
        <f>SUM(N140:N162)</f>
        <v>0</v>
      </c>
      <c r="O163" s="1249">
        <f>SUM(O140:O162)</f>
        <v>0</v>
      </c>
      <c r="P163" s="1249">
        <f>SUM(P140:P162)</f>
        <v>0</v>
      </c>
      <c r="Q163" s="1250">
        <f>SUM(Q140:Q162)</f>
        <v>8</v>
      </c>
      <c r="R163" s="1250">
        <f aca="true" t="shared" si="15" ref="R163:X163">SUM(R140:R162)</f>
        <v>2</v>
      </c>
      <c r="S163" s="1250">
        <f t="shared" si="15"/>
        <v>8</v>
      </c>
      <c r="T163" s="1250">
        <f t="shared" si="15"/>
        <v>0</v>
      </c>
      <c r="U163" s="1250">
        <f t="shared" si="15"/>
        <v>0</v>
      </c>
      <c r="V163" s="1250">
        <f t="shared" si="15"/>
        <v>0</v>
      </c>
      <c r="W163" s="1250">
        <f t="shared" si="15"/>
        <v>28</v>
      </c>
      <c r="X163" s="1250">
        <f t="shared" si="15"/>
        <v>0</v>
      </c>
      <c r="Y163" s="1250"/>
      <c r="Z163" s="1250"/>
      <c r="AB163" s="490">
        <f>30*F163</f>
        <v>660</v>
      </c>
      <c r="AK163" s="43"/>
      <c r="AL163" s="43"/>
      <c r="AM163" s="1777"/>
      <c r="AN163" s="488"/>
      <c r="AO163" s="488"/>
      <c r="AP163" s="488"/>
      <c r="AQ163" s="1783"/>
    </row>
    <row r="164" spans="1:43" s="490" customFormat="1" ht="18.75" customHeight="1" thickBot="1">
      <c r="A164" s="1702"/>
      <c r="B164" s="1703"/>
      <c r="C164" s="1076"/>
      <c r="D164" s="1076"/>
      <c r="E164" s="1310"/>
      <c r="F164" s="1277"/>
      <c r="G164" s="1277"/>
      <c r="H164" s="1277"/>
      <c r="I164" s="1277"/>
      <c r="J164" s="1277"/>
      <c r="K164" s="1277"/>
      <c r="L164" s="1277"/>
      <c r="M164" s="1249"/>
      <c r="N164" s="1249"/>
      <c r="O164" s="1249"/>
      <c r="P164" s="1249"/>
      <c r="Q164" s="1249"/>
      <c r="R164" s="1249"/>
      <c r="S164" s="1249"/>
      <c r="T164" s="1249"/>
      <c r="U164" s="1309"/>
      <c r="V164" s="1309"/>
      <c r="W164" s="1309"/>
      <c r="X164" s="1309"/>
      <c r="Y164" s="1251"/>
      <c r="Z164" s="1251"/>
      <c r="AK164" s="43"/>
      <c r="AL164" s="43"/>
      <c r="AM164" s="1777"/>
      <c r="AN164" s="488"/>
      <c r="AO164" s="488"/>
      <c r="AP164" s="488"/>
      <c r="AQ164" s="1783"/>
    </row>
    <row r="165" spans="1:43" s="488" customFormat="1" ht="24" customHeight="1" thickBot="1">
      <c r="A165" s="1952" t="s">
        <v>156</v>
      </c>
      <c r="B165" s="1953"/>
      <c r="C165" s="1954"/>
      <c r="D165" s="1954"/>
      <c r="E165" s="1954"/>
      <c r="F165" s="1954"/>
      <c r="G165" s="1925"/>
      <c r="H165" s="1954"/>
      <c r="I165" s="1954"/>
      <c r="J165" s="1954"/>
      <c r="K165" s="1954"/>
      <c r="L165" s="1954"/>
      <c r="M165" s="1954"/>
      <c r="N165" s="1955"/>
      <c r="O165" s="1955"/>
      <c r="P165" s="1955"/>
      <c r="Q165" s="1955"/>
      <c r="R165" s="1955"/>
      <c r="S165" s="1956"/>
      <c r="T165" s="1252"/>
      <c r="U165" s="1252"/>
      <c r="V165" s="1252"/>
      <c r="W165" s="1252"/>
      <c r="X165" s="1252"/>
      <c r="Y165" s="1252"/>
      <c r="Z165" s="1253"/>
      <c r="AK165" s="43"/>
      <c r="AL165" s="43"/>
      <c r="AM165" s="1773"/>
      <c r="AQ165" s="1781"/>
    </row>
    <row r="166" spans="1:43" s="897" customFormat="1" ht="24" customHeight="1">
      <c r="A166" s="1704">
        <v>1</v>
      </c>
      <c r="B166" s="1705" t="s">
        <v>107</v>
      </c>
      <c r="C166" s="1244"/>
      <c r="D166" s="1431">
        <v>5</v>
      </c>
      <c r="E166" s="1432"/>
      <c r="F166" s="1682">
        <v>3</v>
      </c>
      <c r="G166" s="1130">
        <f>F166*30</f>
        <v>90</v>
      </c>
      <c r="H166" s="1310"/>
      <c r="I166" s="1310"/>
      <c r="J166" s="1310"/>
      <c r="K166" s="1310"/>
      <c r="L166" s="1310"/>
      <c r="M166" s="1310"/>
      <c r="N166" s="1310"/>
      <c r="O166" s="1310"/>
      <c r="P166" s="1310"/>
      <c r="Q166" s="1310"/>
      <c r="R166" s="1310"/>
      <c r="S166" s="1310"/>
      <c r="T166" s="1310"/>
      <c r="U166" s="1310"/>
      <c r="V166" s="1310"/>
      <c r="W166" s="1185"/>
      <c r="X166" s="1186"/>
      <c r="Y166" s="1185"/>
      <c r="Z166" s="1186"/>
      <c r="AK166" s="43"/>
      <c r="AL166" s="43"/>
      <c r="AM166" s="1776"/>
      <c r="AQ166" s="935"/>
    </row>
    <row r="167" spans="1:43" s="897" customFormat="1" ht="24" customHeight="1">
      <c r="A167" s="1130"/>
      <c r="B167" s="1350" t="s">
        <v>55</v>
      </c>
      <c r="C167" s="1130"/>
      <c r="D167" s="1130"/>
      <c r="E167" s="1130"/>
      <c r="F167" s="1706">
        <v>1</v>
      </c>
      <c r="G167" s="1130">
        <f>F167*30</f>
        <v>30</v>
      </c>
      <c r="H167" s="1534"/>
      <c r="I167" s="1534"/>
      <c r="J167" s="1310"/>
      <c r="K167" s="1534"/>
      <c r="L167" s="1707"/>
      <c r="M167" s="1098"/>
      <c r="N167" s="1098"/>
      <c r="O167" s="1098"/>
      <c r="P167" s="1098"/>
      <c r="Q167" s="1098"/>
      <c r="R167" s="1098"/>
      <c r="S167" s="1098"/>
      <c r="T167" s="1098"/>
      <c r="U167" s="1099"/>
      <c r="V167" s="1099"/>
      <c r="W167" s="1098"/>
      <c r="X167" s="1098"/>
      <c r="Y167" s="1098"/>
      <c r="Z167" s="1098"/>
      <c r="AA167" s="935"/>
      <c r="AK167" s="43"/>
      <c r="AL167" s="43"/>
      <c r="AM167" s="1776"/>
      <c r="AQ167" s="935"/>
    </row>
    <row r="168" spans="1:43" s="897" customFormat="1" ht="24" customHeight="1">
      <c r="A168" s="1130"/>
      <c r="B168" s="1350" t="s">
        <v>56</v>
      </c>
      <c r="C168" s="1130"/>
      <c r="D168" s="1130"/>
      <c r="E168" s="1130"/>
      <c r="F168" s="1706">
        <v>2</v>
      </c>
      <c r="G168" s="1130">
        <f>F168*30</f>
        <v>60</v>
      </c>
      <c r="H168" s="1534">
        <v>4</v>
      </c>
      <c r="I168" s="1534">
        <v>4</v>
      </c>
      <c r="J168" s="1310"/>
      <c r="K168" s="1534">
        <v>0</v>
      </c>
      <c r="L168" s="1707">
        <f>G168-H168</f>
        <v>56</v>
      </c>
      <c r="M168" s="1098"/>
      <c r="N168" s="1098"/>
      <c r="O168" s="1098"/>
      <c r="P168" s="1098"/>
      <c r="Q168" s="1098"/>
      <c r="R168" s="1098"/>
      <c r="S168" s="1098"/>
      <c r="T168" s="1098"/>
      <c r="U168" s="1099">
        <v>4</v>
      </c>
      <c r="V168" s="1099">
        <v>0</v>
      </c>
      <c r="W168" s="1063"/>
      <c r="X168" s="1098"/>
      <c r="Y168" s="1098"/>
      <c r="Z168" s="1098"/>
      <c r="AA168" s="935">
        <v>3</v>
      </c>
      <c r="AB168" s="1131" t="s">
        <v>240</v>
      </c>
      <c r="AC168" s="1132">
        <f>SUMIF(AA$140:AA$170,1,F$140:F$170)</f>
        <v>0</v>
      </c>
      <c r="AK168" s="43"/>
      <c r="AL168" s="43"/>
      <c r="AM168" s="1776"/>
      <c r="AP168" s="897" t="s">
        <v>258</v>
      </c>
      <c r="AQ168" s="935"/>
    </row>
    <row r="169" spans="1:43" s="488" customFormat="1" ht="18.75" customHeight="1" thickBot="1">
      <c r="A169" s="1708">
        <v>2</v>
      </c>
      <c r="B169" s="1709" t="s">
        <v>108</v>
      </c>
      <c r="C169" s="1681" t="s">
        <v>61</v>
      </c>
      <c r="D169" s="1457"/>
      <c r="E169" s="1458"/>
      <c r="F169" s="1433">
        <v>3</v>
      </c>
      <c r="G169" s="1710">
        <f>F169*30</f>
        <v>90</v>
      </c>
      <c r="H169" s="1711">
        <v>10</v>
      </c>
      <c r="I169" s="1336">
        <v>8</v>
      </c>
      <c r="J169" s="1435"/>
      <c r="K169" s="1712">
        <v>2</v>
      </c>
      <c r="L169" s="1713">
        <f>G169-H169</f>
        <v>80</v>
      </c>
      <c r="M169" s="1185"/>
      <c r="N169" s="1186"/>
      <c r="O169" s="1185"/>
      <c r="P169" s="1186"/>
      <c r="Q169" s="1185"/>
      <c r="R169" s="1186"/>
      <c r="S169" s="1185"/>
      <c r="T169" s="1186"/>
      <c r="U169" s="1185"/>
      <c r="V169" s="1186"/>
      <c r="W169" s="1197">
        <v>8</v>
      </c>
      <c r="X169" s="1198">
        <v>2</v>
      </c>
      <c r="Y169" s="1185"/>
      <c r="Z169" s="1186"/>
      <c r="AA169" s="488">
        <v>3</v>
      </c>
      <c r="AB169" s="1131" t="s">
        <v>247</v>
      </c>
      <c r="AC169" s="1132">
        <f>SUMIF(AA$140:AA$170,2,F$140:F$170)</f>
        <v>10</v>
      </c>
      <c r="AK169" s="43"/>
      <c r="AL169" s="43"/>
      <c r="AM169" s="1773"/>
      <c r="AP169" s="488" t="s">
        <v>258</v>
      </c>
      <c r="AQ169" s="1781"/>
    </row>
    <row r="170" spans="1:43" s="488" customFormat="1" ht="20.25" customHeight="1">
      <c r="A170" s="1076">
        <v>3</v>
      </c>
      <c r="B170" s="1714" t="s">
        <v>113</v>
      </c>
      <c r="C170" s="1130"/>
      <c r="D170" s="1130">
        <v>5</v>
      </c>
      <c r="E170" s="1130"/>
      <c r="F170" s="1255">
        <v>3</v>
      </c>
      <c r="G170" s="1130">
        <f>F170*30</f>
        <v>90</v>
      </c>
      <c r="H170" s="1534">
        <v>4</v>
      </c>
      <c r="I170" s="1534">
        <v>4</v>
      </c>
      <c r="J170" s="1310"/>
      <c r="K170" s="1534">
        <v>0</v>
      </c>
      <c r="L170" s="1707">
        <f>G170-H170</f>
        <v>86</v>
      </c>
      <c r="M170" s="1098"/>
      <c r="N170" s="1098"/>
      <c r="O170" s="1098"/>
      <c r="P170" s="1098"/>
      <c r="Q170" s="1098"/>
      <c r="R170" s="1098"/>
      <c r="S170" s="1098"/>
      <c r="T170" s="1098"/>
      <c r="U170" s="1099">
        <v>4</v>
      </c>
      <c r="V170" s="1099">
        <v>0</v>
      </c>
      <c r="W170" s="1098"/>
      <c r="X170" s="1098"/>
      <c r="Y170" s="1098"/>
      <c r="Z170" s="1098"/>
      <c r="AA170" s="488">
        <v>3</v>
      </c>
      <c r="AB170" s="1131" t="s">
        <v>50</v>
      </c>
      <c r="AC170" s="1132">
        <f>SUMIF(AA$140:AA$170,3,F$140:F$170)</f>
        <v>20</v>
      </c>
      <c r="AK170" s="43"/>
      <c r="AL170" s="43"/>
      <c r="AM170" s="1773"/>
      <c r="AP170" s="488" t="s">
        <v>258</v>
      </c>
      <c r="AQ170" s="1781"/>
    </row>
    <row r="171" spans="1:43" s="488" customFormat="1" ht="24" customHeight="1">
      <c r="A171" s="1924" t="s">
        <v>157</v>
      </c>
      <c r="B171" s="1925"/>
      <c r="C171" s="1925"/>
      <c r="D171" s="1925"/>
      <c r="E171" s="1925"/>
      <c r="F171" s="1925"/>
      <c r="G171" s="1925"/>
      <c r="H171" s="1925"/>
      <c r="I171" s="1925"/>
      <c r="J171" s="1925"/>
      <c r="K171" s="1925"/>
      <c r="L171" s="1925"/>
      <c r="M171" s="1925"/>
      <c r="N171" s="1925"/>
      <c r="O171" s="1925"/>
      <c r="P171" s="1925"/>
      <c r="Q171" s="1925"/>
      <c r="R171" s="1925"/>
      <c r="S171" s="1925"/>
      <c r="T171" s="1925"/>
      <c r="U171" s="1925"/>
      <c r="V171" s="1925"/>
      <c r="W171" s="1925"/>
      <c r="X171" s="1925"/>
      <c r="Y171" s="1925"/>
      <c r="Z171" s="1926"/>
      <c r="AB171" s="1131"/>
      <c r="AC171" s="1132">
        <f>SUM(AC168:AC170)</f>
        <v>30</v>
      </c>
      <c r="AK171" s="43"/>
      <c r="AL171" s="43"/>
      <c r="AM171" s="1773"/>
      <c r="AQ171" s="1781"/>
    </row>
    <row r="172" spans="1:42" s="934" customFormat="1" ht="15.75">
      <c r="A172" s="1076">
        <v>1</v>
      </c>
      <c r="B172" s="1714" t="s">
        <v>158</v>
      </c>
      <c r="C172" s="1130"/>
      <c r="D172" s="1130">
        <v>5</v>
      </c>
      <c r="E172" s="1130"/>
      <c r="F172" s="1255">
        <v>3</v>
      </c>
      <c r="G172" s="1636">
        <f>F172*30</f>
        <v>90</v>
      </c>
      <c r="H172" s="1310"/>
      <c r="I172" s="1310"/>
      <c r="J172" s="1310"/>
      <c r="K172" s="1310"/>
      <c r="L172" s="1310"/>
      <c r="M172" s="1310"/>
      <c r="N172" s="1310"/>
      <c r="O172" s="1310"/>
      <c r="P172" s="1310"/>
      <c r="Q172" s="1310"/>
      <c r="R172" s="1310"/>
      <c r="S172" s="1310"/>
      <c r="T172" s="1310"/>
      <c r="U172" s="1310"/>
      <c r="V172" s="1310"/>
      <c r="W172" s="1098"/>
      <c r="X172" s="1098"/>
      <c r="Y172" s="1098"/>
      <c r="Z172" s="1098"/>
      <c r="AN172" s="897"/>
      <c r="AO172" s="897"/>
      <c r="AP172" s="897"/>
    </row>
    <row r="173" spans="1:42" s="934" customFormat="1" ht="15.75">
      <c r="A173" s="1048"/>
      <c r="B173" s="1350" t="s">
        <v>55</v>
      </c>
      <c r="C173" s="1130"/>
      <c r="D173" s="1130"/>
      <c r="E173" s="1130"/>
      <c r="F173" s="1255">
        <v>1</v>
      </c>
      <c r="G173" s="1710">
        <f>F173*30</f>
        <v>30</v>
      </c>
      <c r="H173" s="1534"/>
      <c r="I173" s="1534"/>
      <c r="J173" s="1310"/>
      <c r="K173" s="1534"/>
      <c r="L173" s="1534"/>
      <c r="M173" s="1098"/>
      <c r="N173" s="1098"/>
      <c r="O173" s="1098"/>
      <c r="P173" s="1098"/>
      <c r="Q173" s="1098"/>
      <c r="R173" s="1098"/>
      <c r="S173" s="1098"/>
      <c r="T173" s="1098"/>
      <c r="U173" s="1099"/>
      <c r="V173" s="1099"/>
      <c r="W173" s="1098"/>
      <c r="X173" s="1098"/>
      <c r="Y173" s="1098"/>
      <c r="Z173" s="1098"/>
      <c r="AN173" s="897"/>
      <c r="AO173" s="897"/>
      <c r="AP173" s="897"/>
    </row>
    <row r="174" spans="1:42" s="934" customFormat="1" ht="15.75">
      <c r="A174" s="1048"/>
      <c r="B174" s="1350" t="s">
        <v>56</v>
      </c>
      <c r="C174" s="1130"/>
      <c r="D174" s="1130"/>
      <c r="E174" s="1130"/>
      <c r="F174" s="1255">
        <v>2</v>
      </c>
      <c r="G174" s="1710">
        <f>F174*30</f>
        <v>60</v>
      </c>
      <c r="H174" s="1534">
        <v>4</v>
      </c>
      <c r="I174" s="1534">
        <v>4</v>
      </c>
      <c r="J174" s="1310"/>
      <c r="K174" s="1534">
        <v>0</v>
      </c>
      <c r="L174" s="1534">
        <f>G174-H174</f>
        <v>56</v>
      </c>
      <c r="M174" s="1098"/>
      <c r="N174" s="1098"/>
      <c r="O174" s="1098"/>
      <c r="P174" s="1098"/>
      <c r="Q174" s="1098"/>
      <c r="R174" s="1098"/>
      <c r="S174" s="1098"/>
      <c r="T174" s="1098"/>
      <c r="U174" s="1099">
        <v>4</v>
      </c>
      <c r="V174" s="1099">
        <v>0</v>
      </c>
      <c r="W174" s="1098"/>
      <c r="X174" s="1098"/>
      <c r="Y174" s="1098"/>
      <c r="Z174" s="1098"/>
      <c r="AN174" s="897"/>
      <c r="AO174" s="897"/>
      <c r="AP174" s="897"/>
    </row>
    <row r="175" spans="1:42" s="31" customFormat="1" ht="15.75">
      <c r="A175" s="1048">
        <v>2</v>
      </c>
      <c r="B175" s="1715" t="s">
        <v>159</v>
      </c>
      <c r="C175" s="1681" t="s">
        <v>61</v>
      </c>
      <c r="D175" s="1457"/>
      <c r="E175" s="1458"/>
      <c r="F175" s="1433">
        <v>3</v>
      </c>
      <c r="G175" s="1710">
        <f>F175*30</f>
        <v>90</v>
      </c>
      <c r="H175" s="1534">
        <v>10</v>
      </c>
      <c r="I175" s="1075">
        <v>8</v>
      </c>
      <c r="J175" s="1076"/>
      <c r="K175" s="1249">
        <v>2</v>
      </c>
      <c r="L175" s="1077">
        <f>G175-H175</f>
        <v>80</v>
      </c>
      <c r="M175" s="1098"/>
      <c r="N175" s="1098"/>
      <c r="O175" s="1098"/>
      <c r="P175" s="1098"/>
      <c r="Q175" s="1098"/>
      <c r="R175" s="1098"/>
      <c r="S175" s="1098"/>
      <c r="T175" s="1098"/>
      <c r="U175" s="1098"/>
      <c r="V175" s="1098"/>
      <c r="W175" s="1099">
        <v>8</v>
      </c>
      <c r="X175" s="1099">
        <v>2</v>
      </c>
      <c r="Y175" s="1098"/>
      <c r="Z175" s="1098"/>
      <c r="AN175" s="488"/>
      <c r="AO175" s="488"/>
      <c r="AP175" s="488"/>
    </row>
    <row r="176" spans="1:42" s="31" customFormat="1" ht="16.5" thickBot="1">
      <c r="A176" s="1076">
        <v>3</v>
      </c>
      <c r="B176" s="1716" t="s">
        <v>215</v>
      </c>
      <c r="C176" s="1130"/>
      <c r="D176" s="1130">
        <v>5</v>
      </c>
      <c r="E176" s="1130"/>
      <c r="F176" s="1255">
        <v>3</v>
      </c>
      <c r="G176" s="1130">
        <f>F176*30</f>
        <v>90</v>
      </c>
      <c r="H176" s="1534">
        <v>4</v>
      </c>
      <c r="I176" s="1534">
        <v>4</v>
      </c>
      <c r="J176" s="1310"/>
      <c r="K176" s="1534">
        <v>0</v>
      </c>
      <c r="L176" s="1534">
        <f>G176-H176</f>
        <v>86</v>
      </c>
      <c r="M176" s="1098"/>
      <c r="N176" s="1098"/>
      <c r="O176" s="1098"/>
      <c r="P176" s="1098"/>
      <c r="Q176" s="1098"/>
      <c r="R176" s="1098"/>
      <c r="S176" s="1098"/>
      <c r="T176" s="1098"/>
      <c r="U176" s="1099">
        <v>4</v>
      </c>
      <c r="V176" s="1099">
        <v>0</v>
      </c>
      <c r="W176" s="1098"/>
      <c r="X176" s="1098"/>
      <c r="Y176" s="1098"/>
      <c r="Z176" s="1098"/>
      <c r="AN176" s="488"/>
      <c r="AO176" s="488"/>
      <c r="AP176" s="488"/>
    </row>
    <row r="177" spans="1:42" s="31" customFormat="1" ht="16.5" customHeight="1" thickBot="1">
      <c r="A177" s="1920" t="s">
        <v>163</v>
      </c>
      <c r="B177" s="1921"/>
      <c r="C177" s="1921"/>
      <c r="D177" s="1921"/>
      <c r="E177" s="1921"/>
      <c r="F177" s="1922"/>
      <c r="G177" s="1922"/>
      <c r="H177" s="1922"/>
      <c r="I177" s="1922"/>
      <c r="J177" s="1922"/>
      <c r="K177" s="1922"/>
      <c r="L177" s="1922"/>
      <c r="M177" s="1922"/>
      <c r="N177" s="1922"/>
      <c r="O177" s="1922"/>
      <c r="P177" s="1922"/>
      <c r="Q177" s="1922"/>
      <c r="R177" s="1922"/>
      <c r="S177" s="1922"/>
      <c r="T177" s="1922"/>
      <c r="U177" s="1922"/>
      <c r="V177" s="1922"/>
      <c r="W177" s="1921"/>
      <c r="X177" s="1921"/>
      <c r="Y177" s="1923"/>
      <c r="Z177" s="1254"/>
      <c r="AN177" s="488"/>
      <c r="AO177" s="488"/>
      <c r="AP177" s="488"/>
    </row>
    <row r="178" spans="1:42" s="934" customFormat="1" ht="16.5" customHeight="1">
      <c r="A178" s="1090">
        <v>1</v>
      </c>
      <c r="B178" s="1717" t="s">
        <v>160</v>
      </c>
      <c r="C178" s="1244"/>
      <c r="D178" s="1431">
        <v>5</v>
      </c>
      <c r="E178" s="1432"/>
      <c r="F178" s="1255">
        <v>3</v>
      </c>
      <c r="G178" s="1130">
        <f>F178*30</f>
        <v>90</v>
      </c>
      <c r="H178" s="1310"/>
      <c r="I178" s="1310"/>
      <c r="J178" s="1310"/>
      <c r="K178" s="1310"/>
      <c r="L178" s="1310"/>
      <c r="M178" s="1310"/>
      <c r="N178" s="1310"/>
      <c r="O178" s="1310"/>
      <c r="P178" s="1310"/>
      <c r="Q178" s="1310"/>
      <c r="R178" s="1310"/>
      <c r="S178" s="1310"/>
      <c r="T178" s="1310"/>
      <c r="U178" s="1310"/>
      <c r="V178" s="1310"/>
      <c r="W178" s="1311"/>
      <c r="X178" s="1186"/>
      <c r="Y178" s="1185"/>
      <c r="Z178" s="1186"/>
      <c r="AN178" s="897"/>
      <c r="AO178" s="897"/>
      <c r="AP178" s="897"/>
    </row>
    <row r="179" spans="1:42" s="934" customFormat="1" ht="16.5" customHeight="1">
      <c r="A179" s="1076"/>
      <c r="B179" s="1350" t="s">
        <v>55</v>
      </c>
      <c r="C179" s="1130"/>
      <c r="D179" s="1130"/>
      <c r="E179" s="1636"/>
      <c r="F179" s="1255">
        <v>1</v>
      </c>
      <c r="G179" s="1130">
        <f>F179*30</f>
        <v>30</v>
      </c>
      <c r="H179" s="1534"/>
      <c r="I179" s="1534"/>
      <c r="J179" s="1310"/>
      <c r="K179" s="1534"/>
      <c r="L179" s="1534"/>
      <c r="M179" s="1098"/>
      <c r="N179" s="1098"/>
      <c r="O179" s="1098"/>
      <c r="P179" s="1098"/>
      <c r="Q179" s="1098"/>
      <c r="R179" s="1098"/>
      <c r="S179" s="1098"/>
      <c r="T179" s="1098"/>
      <c r="U179" s="1099"/>
      <c r="V179" s="1099"/>
      <c r="W179" s="1063"/>
      <c r="X179" s="1098"/>
      <c r="Y179" s="1098"/>
      <c r="Z179" s="1098"/>
      <c r="AN179" s="897"/>
      <c r="AO179" s="897"/>
      <c r="AP179" s="897"/>
    </row>
    <row r="180" spans="1:42" s="934" customFormat="1" ht="16.5" customHeight="1">
      <c r="A180" s="1076"/>
      <c r="B180" s="1350" t="s">
        <v>56</v>
      </c>
      <c r="C180" s="1130"/>
      <c r="D180" s="1130"/>
      <c r="E180" s="1636"/>
      <c r="F180" s="1255">
        <v>2</v>
      </c>
      <c r="G180" s="1130">
        <f>F180*30</f>
        <v>60</v>
      </c>
      <c r="H180" s="1534">
        <v>4</v>
      </c>
      <c r="I180" s="1534">
        <v>4</v>
      </c>
      <c r="J180" s="1310"/>
      <c r="K180" s="1534">
        <v>0</v>
      </c>
      <c r="L180" s="1534">
        <f>G180-H180</f>
        <v>56</v>
      </c>
      <c r="M180" s="1098"/>
      <c r="N180" s="1098"/>
      <c r="O180" s="1098"/>
      <c r="P180" s="1098"/>
      <c r="Q180" s="1098"/>
      <c r="R180" s="1098"/>
      <c r="S180" s="1098"/>
      <c r="T180" s="1098"/>
      <c r="U180" s="1099">
        <v>4</v>
      </c>
      <c r="V180" s="1099">
        <v>0</v>
      </c>
      <c r="W180" s="1063"/>
      <c r="X180" s="1098"/>
      <c r="Y180" s="1098"/>
      <c r="Z180" s="1098"/>
      <c r="AN180" s="897"/>
      <c r="AO180" s="897"/>
      <c r="AP180" s="897"/>
    </row>
    <row r="181" spans="1:42" s="31" customFormat="1" ht="15.75">
      <c r="A181" s="1048">
        <v>2</v>
      </c>
      <c r="B181" s="1718" t="s">
        <v>161</v>
      </c>
      <c r="C181" s="1681" t="s">
        <v>61</v>
      </c>
      <c r="D181" s="1457"/>
      <c r="E181" s="1458"/>
      <c r="F181" s="1433">
        <v>3</v>
      </c>
      <c r="G181" s="1710">
        <f>F181*30</f>
        <v>90</v>
      </c>
      <c r="H181" s="1711">
        <v>10</v>
      </c>
      <c r="I181" s="1336">
        <v>8</v>
      </c>
      <c r="J181" s="1435"/>
      <c r="K181" s="1712">
        <v>2</v>
      </c>
      <c r="L181" s="1337">
        <f>G181-H181</f>
        <v>80</v>
      </c>
      <c r="M181" s="1185"/>
      <c r="N181" s="1186"/>
      <c r="O181" s="1185"/>
      <c r="P181" s="1186"/>
      <c r="Q181" s="1185"/>
      <c r="R181" s="1186"/>
      <c r="S181" s="1185"/>
      <c r="T181" s="1186"/>
      <c r="U181" s="1185"/>
      <c r="V181" s="1186"/>
      <c r="W181" s="1197">
        <v>8</v>
      </c>
      <c r="X181" s="1198">
        <v>2</v>
      </c>
      <c r="Y181" s="1185"/>
      <c r="Z181" s="1186"/>
      <c r="AN181" s="488"/>
      <c r="AO181" s="488"/>
      <c r="AP181" s="488"/>
    </row>
    <row r="182" spans="1:42" s="31" customFormat="1" ht="15.75">
      <c r="A182" s="1090">
        <v>3</v>
      </c>
      <c r="B182" s="1719" t="s">
        <v>112</v>
      </c>
      <c r="C182" s="1239"/>
      <c r="D182" s="1239">
        <v>5</v>
      </c>
      <c r="E182" s="1239"/>
      <c r="F182" s="1720">
        <v>3</v>
      </c>
      <c r="G182" s="1239">
        <f>F182*30</f>
        <v>90</v>
      </c>
      <c r="H182" s="1721">
        <v>4</v>
      </c>
      <c r="I182" s="1721">
        <v>4</v>
      </c>
      <c r="J182" s="1722"/>
      <c r="K182" s="1721">
        <v>0</v>
      </c>
      <c r="L182" s="1721">
        <f>G182-H182</f>
        <v>86</v>
      </c>
      <c r="M182" s="1175"/>
      <c r="N182" s="1175"/>
      <c r="O182" s="1175"/>
      <c r="P182" s="1175"/>
      <c r="Q182" s="1175"/>
      <c r="R182" s="1175"/>
      <c r="S182" s="1175"/>
      <c r="T182" s="1175"/>
      <c r="U182" s="1176">
        <v>4</v>
      </c>
      <c r="V182" s="1176">
        <v>0</v>
      </c>
      <c r="W182" s="1175"/>
      <c r="X182" s="1175"/>
      <c r="Y182" s="1175"/>
      <c r="Z182" s="1175"/>
      <c r="AN182" s="488"/>
      <c r="AO182" s="488"/>
      <c r="AP182" s="488"/>
    </row>
    <row r="183" spans="1:42" s="31" customFormat="1" ht="15.75">
      <c r="A183" s="1949" t="s">
        <v>68</v>
      </c>
      <c r="B183" s="1949"/>
      <c r="C183" s="1130"/>
      <c r="D183" s="1130"/>
      <c r="E183" s="1130"/>
      <c r="F183" s="1255">
        <f>F178+F181+F182</f>
        <v>9</v>
      </c>
      <c r="G183" s="1255">
        <f>G178+G181+G182</f>
        <v>270</v>
      </c>
      <c r="H183" s="1255"/>
      <c r="I183" s="1255"/>
      <c r="J183" s="1255"/>
      <c r="K183" s="1255"/>
      <c r="L183" s="1255"/>
      <c r="M183" s="1255"/>
      <c r="N183" s="1255"/>
      <c r="O183" s="1255"/>
      <c r="P183" s="1255"/>
      <c r="Q183" s="1255"/>
      <c r="R183" s="1255"/>
      <c r="S183" s="1255"/>
      <c r="T183" s="1255"/>
      <c r="U183" s="1255"/>
      <c r="V183" s="1255"/>
      <c r="W183" s="1255"/>
      <c r="X183" s="1255"/>
      <c r="Y183" s="1098"/>
      <c r="Z183" s="1098"/>
      <c r="AN183" s="488"/>
      <c r="AO183" s="488"/>
      <c r="AP183" s="488"/>
    </row>
    <row r="184" spans="1:42" s="31" customFormat="1" ht="16.5" thickBot="1">
      <c r="A184" s="1950" t="s">
        <v>69</v>
      </c>
      <c r="B184" s="1951"/>
      <c r="C184" s="1130"/>
      <c r="D184" s="1130"/>
      <c r="E184" s="1130"/>
      <c r="F184" s="1255">
        <f>F179</f>
        <v>1</v>
      </c>
      <c r="G184" s="1255">
        <f>G179</f>
        <v>30</v>
      </c>
      <c r="H184" s="1255"/>
      <c r="I184" s="1255"/>
      <c r="J184" s="1255"/>
      <c r="K184" s="1255"/>
      <c r="L184" s="1255"/>
      <c r="M184" s="1255"/>
      <c r="N184" s="1255"/>
      <c r="O184" s="1255"/>
      <c r="P184" s="1255"/>
      <c r="Q184" s="1255"/>
      <c r="R184" s="1255"/>
      <c r="S184" s="1255"/>
      <c r="T184" s="1255"/>
      <c r="U184" s="1255"/>
      <c r="V184" s="1255"/>
      <c r="W184" s="1255"/>
      <c r="X184" s="1255"/>
      <c r="Y184" s="1098"/>
      <c r="Z184" s="1098"/>
      <c r="AN184" s="488"/>
      <c r="AO184" s="488"/>
      <c r="AP184" s="488"/>
    </row>
    <row r="185" spans="1:42" s="31" customFormat="1" ht="16.5" thickBot="1">
      <c r="A185" s="1957" t="s">
        <v>56</v>
      </c>
      <c r="B185" s="1958"/>
      <c r="C185" s="1130"/>
      <c r="D185" s="1130"/>
      <c r="E185" s="1130"/>
      <c r="F185" s="1255">
        <f>F182+F181+F180</f>
        <v>8</v>
      </c>
      <c r="G185" s="1255">
        <f>G182+G181+G180</f>
        <v>240</v>
      </c>
      <c r="H185" s="1255">
        <f aca="true" t="shared" si="16" ref="H185:X185">H182+H181+H180</f>
        <v>18</v>
      </c>
      <c r="I185" s="1255">
        <f t="shared" si="16"/>
        <v>16</v>
      </c>
      <c r="J185" s="1255">
        <f t="shared" si="16"/>
        <v>0</v>
      </c>
      <c r="K185" s="1255">
        <f t="shared" si="16"/>
        <v>2</v>
      </c>
      <c r="L185" s="1255">
        <f t="shared" si="16"/>
        <v>222</v>
      </c>
      <c r="M185" s="1255">
        <f t="shared" si="16"/>
        <v>0</v>
      </c>
      <c r="N185" s="1255">
        <f t="shared" si="16"/>
        <v>0</v>
      </c>
      <c r="O185" s="1255">
        <f t="shared" si="16"/>
        <v>0</v>
      </c>
      <c r="P185" s="1255">
        <f t="shared" si="16"/>
        <v>0</v>
      </c>
      <c r="Q185" s="1255">
        <f t="shared" si="16"/>
        <v>0</v>
      </c>
      <c r="R185" s="1255">
        <f t="shared" si="16"/>
        <v>0</v>
      </c>
      <c r="S185" s="1255">
        <f t="shared" si="16"/>
        <v>0</v>
      </c>
      <c r="T185" s="1255">
        <f t="shared" si="16"/>
        <v>0</v>
      </c>
      <c r="U185" s="1255">
        <f t="shared" si="16"/>
        <v>8</v>
      </c>
      <c r="V185" s="1255">
        <f t="shared" si="16"/>
        <v>0</v>
      </c>
      <c r="W185" s="1255">
        <f t="shared" si="16"/>
        <v>8</v>
      </c>
      <c r="X185" s="1255">
        <f t="shared" si="16"/>
        <v>2</v>
      </c>
      <c r="Y185" s="1255"/>
      <c r="Z185" s="1255"/>
      <c r="AN185" s="488"/>
      <c r="AO185" s="488"/>
      <c r="AP185" s="488"/>
    </row>
    <row r="186" spans="1:42" s="31" customFormat="1" ht="16.5" thickBot="1">
      <c r="A186" s="1723"/>
      <c r="B186" s="1724" t="s">
        <v>224</v>
      </c>
      <c r="C186" s="1530"/>
      <c r="D186" s="1530"/>
      <c r="E186" s="1199"/>
      <c r="F186" s="1277">
        <f>F183+F161</f>
        <v>35.5</v>
      </c>
      <c r="G186" s="1277">
        <f>G183+G161</f>
        <v>1065</v>
      </c>
      <c r="H186" s="1277"/>
      <c r="I186" s="1277"/>
      <c r="J186" s="1277"/>
      <c r="K186" s="1277"/>
      <c r="L186" s="1277"/>
      <c r="M186" s="1250"/>
      <c r="N186" s="1250"/>
      <c r="O186" s="1250"/>
      <c r="P186" s="1250"/>
      <c r="Q186" s="1250"/>
      <c r="R186" s="1250"/>
      <c r="S186" s="1250"/>
      <c r="T186" s="1250"/>
      <c r="U186" s="1312"/>
      <c r="V186" s="1312"/>
      <c r="W186" s="1250"/>
      <c r="X186" s="1250"/>
      <c r="Y186" s="1250"/>
      <c r="Z186" s="1250"/>
      <c r="AN186" s="488"/>
      <c r="AO186" s="488"/>
      <c r="AP186" s="488"/>
    </row>
    <row r="187" spans="1:42" s="31" customFormat="1" ht="16.5" thickBot="1">
      <c r="A187" s="2019" t="s">
        <v>69</v>
      </c>
      <c r="B187" s="2020"/>
      <c r="C187" s="1725"/>
      <c r="D187" s="1726"/>
      <c r="E187" s="1727"/>
      <c r="F187" s="1618">
        <f>F162+F184</f>
        <v>5.5</v>
      </c>
      <c r="G187" s="1650">
        <f>F187*30</f>
        <v>165</v>
      </c>
      <c r="H187" s="1725"/>
      <c r="I187" s="1728"/>
      <c r="J187" s="1726"/>
      <c r="K187" s="1726"/>
      <c r="L187" s="1729"/>
      <c r="M187" s="1227"/>
      <c r="N187" s="1228"/>
      <c r="O187" s="1227"/>
      <c r="P187" s="1228"/>
      <c r="Q187" s="1227"/>
      <c r="R187" s="1228"/>
      <c r="S187" s="1227"/>
      <c r="T187" s="1228"/>
      <c r="U187" s="1227"/>
      <c r="V187" s="1228"/>
      <c r="W187" s="1227"/>
      <c r="X187" s="1228"/>
      <c r="Y187" s="1227"/>
      <c r="Z187" s="1228"/>
      <c r="AB187" s="31">
        <f>F188*30</f>
        <v>900</v>
      </c>
      <c r="AN187" s="488"/>
      <c r="AO187" s="488"/>
      <c r="AP187" s="488"/>
    </row>
    <row r="188" spans="1:42" s="31" customFormat="1" ht="15.75">
      <c r="A188" s="1730" t="s">
        <v>70</v>
      </c>
      <c r="B188" s="1592"/>
      <c r="C188" s="1731"/>
      <c r="D188" s="1620"/>
      <c r="E188" s="1732"/>
      <c r="F188" s="1733">
        <f>F163+F185</f>
        <v>30</v>
      </c>
      <c r="G188" s="1733">
        <f>G163+G185</f>
        <v>900</v>
      </c>
      <c r="H188" s="1256">
        <f>H185+H163</f>
        <v>64</v>
      </c>
      <c r="I188" s="1256">
        <f aca="true" t="shared" si="17" ref="I188:X188">I185+I163</f>
        <v>52</v>
      </c>
      <c r="J188" s="1256">
        <f t="shared" si="17"/>
        <v>0</v>
      </c>
      <c r="K188" s="1256">
        <f t="shared" si="17"/>
        <v>12</v>
      </c>
      <c r="L188" s="1256">
        <f t="shared" si="17"/>
        <v>836</v>
      </c>
      <c r="M188" s="1256">
        <f t="shared" si="17"/>
        <v>0</v>
      </c>
      <c r="N188" s="1256">
        <f t="shared" si="17"/>
        <v>0</v>
      </c>
      <c r="O188" s="1256">
        <f t="shared" si="17"/>
        <v>0</v>
      </c>
      <c r="P188" s="1256">
        <f t="shared" si="17"/>
        <v>0</v>
      </c>
      <c r="Q188" s="1256">
        <f t="shared" si="17"/>
        <v>8</v>
      </c>
      <c r="R188" s="1256">
        <f t="shared" si="17"/>
        <v>2</v>
      </c>
      <c r="S188" s="1256">
        <f t="shared" si="17"/>
        <v>8</v>
      </c>
      <c r="T188" s="1256">
        <f t="shared" si="17"/>
        <v>0</v>
      </c>
      <c r="U188" s="1256">
        <f t="shared" si="17"/>
        <v>8</v>
      </c>
      <c r="V188" s="1256">
        <f t="shared" si="17"/>
        <v>0</v>
      </c>
      <c r="W188" s="1256">
        <f t="shared" si="17"/>
        <v>36</v>
      </c>
      <c r="X188" s="1256">
        <f t="shared" si="17"/>
        <v>2</v>
      </c>
      <c r="Y188" s="1256"/>
      <c r="Z188" s="1257"/>
      <c r="AN188" s="488"/>
      <c r="AO188" s="488"/>
      <c r="AP188" s="488"/>
    </row>
    <row r="189" spans="1:42" s="31" customFormat="1" ht="15.75">
      <c r="A189" s="1932" t="s">
        <v>249</v>
      </c>
      <c r="B189" s="1933"/>
      <c r="C189" s="1933"/>
      <c r="D189" s="1933"/>
      <c r="E189" s="1933"/>
      <c r="F189" s="1933"/>
      <c r="G189" s="1933"/>
      <c r="H189" s="1933"/>
      <c r="I189" s="1933"/>
      <c r="J189" s="1933"/>
      <c r="K189" s="1933"/>
      <c r="L189" s="1933"/>
      <c r="M189" s="1933"/>
      <c r="N189" s="1933"/>
      <c r="O189" s="1933"/>
      <c r="P189" s="1933"/>
      <c r="Q189" s="1933"/>
      <c r="R189" s="1933"/>
      <c r="S189" s="1933"/>
      <c r="T189" s="1933"/>
      <c r="U189" s="1933"/>
      <c r="V189" s="1933"/>
      <c r="W189" s="1933"/>
      <c r="X189" s="1933"/>
      <c r="Y189" s="1933"/>
      <c r="Z189" s="1934"/>
      <c r="AN189" s="488"/>
      <c r="AO189" s="488"/>
      <c r="AP189" s="488"/>
    </row>
    <row r="190" spans="1:42" s="31" customFormat="1" ht="15.75">
      <c r="A190" s="1734">
        <v>1</v>
      </c>
      <c r="B190" s="1130" t="s">
        <v>250</v>
      </c>
      <c r="C190" s="1555"/>
      <c r="D190" s="1555"/>
      <c r="E190" s="1555"/>
      <c r="F190" s="1255">
        <v>4</v>
      </c>
      <c r="G190" s="1255">
        <f>30*F190</f>
        <v>120</v>
      </c>
      <c r="H190" s="1258"/>
      <c r="I190" s="1258"/>
      <c r="J190" s="1258"/>
      <c r="K190" s="1258"/>
      <c r="L190" s="1258"/>
      <c r="M190" s="1258"/>
      <c r="N190" s="1258"/>
      <c r="O190" s="1258"/>
      <c r="P190" s="1258"/>
      <c r="Q190" s="1258"/>
      <c r="R190" s="1258"/>
      <c r="S190" s="1258"/>
      <c r="T190" s="1258"/>
      <c r="U190" s="1258"/>
      <c r="V190" s="1258"/>
      <c r="W190" s="1258"/>
      <c r="X190" s="1258"/>
      <c r="Y190" s="1258"/>
      <c r="Z190" s="1259"/>
      <c r="AN190" s="488"/>
      <c r="AO190" s="488"/>
      <c r="AP190" s="488"/>
    </row>
    <row r="191" spans="1:42" s="31" customFormat="1" ht="15.75">
      <c r="A191" s="1734">
        <v>2</v>
      </c>
      <c r="B191" s="1130" t="s">
        <v>251</v>
      </c>
      <c r="C191" s="1555"/>
      <c r="D191" s="1555"/>
      <c r="E191" s="1555"/>
      <c r="F191" s="1255">
        <v>8</v>
      </c>
      <c r="G191" s="1255">
        <f>30*F191</f>
        <v>240</v>
      </c>
      <c r="H191" s="1258"/>
      <c r="I191" s="1258"/>
      <c r="J191" s="1258"/>
      <c r="K191" s="1258"/>
      <c r="L191" s="1258"/>
      <c r="M191" s="1258"/>
      <c r="N191" s="1258"/>
      <c r="O191" s="1258"/>
      <c r="P191" s="1258"/>
      <c r="Q191" s="1258"/>
      <c r="R191" s="1258"/>
      <c r="S191" s="1258"/>
      <c r="T191" s="1258"/>
      <c r="U191" s="1258"/>
      <c r="V191" s="1258"/>
      <c r="W191" s="1258"/>
      <c r="X191" s="1258"/>
      <c r="Y191" s="1258"/>
      <c r="Z191" s="1259"/>
      <c r="AN191" s="488"/>
      <c r="AO191" s="488"/>
      <c r="AP191" s="488"/>
    </row>
    <row r="192" spans="1:42" s="31" customFormat="1" ht="15.75">
      <c r="A192" s="1935" t="s">
        <v>252</v>
      </c>
      <c r="B192" s="1936"/>
      <c r="C192" s="1555"/>
      <c r="D192" s="1555"/>
      <c r="E192" s="1555"/>
      <c r="F192" s="1277">
        <f>SUM(F190:F191)</f>
        <v>12</v>
      </c>
      <c r="G192" s="1277">
        <f>SUM(G190:G191)</f>
        <v>360</v>
      </c>
      <c r="H192" s="1258"/>
      <c r="I192" s="1258"/>
      <c r="J192" s="1258"/>
      <c r="K192" s="1258"/>
      <c r="L192" s="1258"/>
      <c r="M192" s="1258"/>
      <c r="N192" s="1258"/>
      <c r="O192" s="1258"/>
      <c r="P192" s="1258"/>
      <c r="Q192" s="1258"/>
      <c r="R192" s="1258"/>
      <c r="S192" s="1258"/>
      <c r="T192" s="1258"/>
      <c r="U192" s="1258"/>
      <c r="V192" s="1258"/>
      <c r="W192" s="1258"/>
      <c r="X192" s="1258"/>
      <c r="Y192" s="1258"/>
      <c r="Z192" s="1259"/>
      <c r="AN192" s="488"/>
      <c r="AO192" s="488"/>
      <c r="AP192" s="488"/>
    </row>
    <row r="193" spans="1:42" s="31" customFormat="1" ht="15.75">
      <c r="A193" s="1735"/>
      <c r="B193" s="1210"/>
      <c r="C193" s="1555"/>
      <c r="D193" s="1555"/>
      <c r="E193" s="1555"/>
      <c r="F193" s="1255"/>
      <c r="G193" s="1255"/>
      <c r="H193" s="1258"/>
      <c r="I193" s="1258"/>
      <c r="J193" s="1258"/>
      <c r="K193" s="1258"/>
      <c r="L193" s="1258"/>
      <c r="M193" s="1258"/>
      <c r="N193" s="1258"/>
      <c r="O193" s="1258"/>
      <c r="P193" s="1258"/>
      <c r="Q193" s="1258"/>
      <c r="R193" s="1258"/>
      <c r="S193" s="1258"/>
      <c r="T193" s="1258"/>
      <c r="U193" s="1258"/>
      <c r="V193" s="1258"/>
      <c r="W193" s="1258"/>
      <c r="X193" s="1258"/>
      <c r="Y193" s="1258"/>
      <c r="Z193" s="1259"/>
      <c r="AN193" s="488"/>
      <c r="AO193" s="488"/>
      <c r="AP193" s="488"/>
    </row>
    <row r="194" spans="1:42" s="31" customFormat="1" ht="16.5" customHeight="1">
      <c r="A194" s="1944" t="s">
        <v>248</v>
      </c>
      <c r="B194" s="1945"/>
      <c r="C194" s="1945"/>
      <c r="D194" s="1945"/>
      <c r="E194" s="1945"/>
      <c r="F194" s="1945"/>
      <c r="G194" s="1945"/>
      <c r="H194" s="1945"/>
      <c r="I194" s="1945"/>
      <c r="J194" s="1945"/>
      <c r="K194" s="1945"/>
      <c r="L194" s="1945"/>
      <c r="M194" s="1945"/>
      <c r="N194" s="1945"/>
      <c r="O194" s="1945"/>
      <c r="P194" s="1945"/>
      <c r="Q194" s="1945"/>
      <c r="R194" s="1945"/>
      <c r="S194" s="1945"/>
      <c r="T194" s="1945"/>
      <c r="U194" s="1945"/>
      <c r="V194" s="1945"/>
      <c r="W194" s="1945"/>
      <c r="X194" s="1945"/>
      <c r="Y194" s="1945"/>
      <c r="Z194" s="1945"/>
      <c r="AN194" s="488"/>
      <c r="AO194" s="488"/>
      <c r="AP194" s="488"/>
    </row>
    <row r="195" spans="1:43" s="488" customFormat="1" ht="16.5" customHeight="1">
      <c r="A195" s="1130">
        <v>3.1</v>
      </c>
      <c r="B195" s="1736" t="s">
        <v>20</v>
      </c>
      <c r="C195" s="1555"/>
      <c r="D195" s="1555" t="s">
        <v>62</v>
      </c>
      <c r="E195" s="1555"/>
      <c r="F195" s="1313">
        <v>16.5</v>
      </c>
      <c r="G195" s="1588">
        <f aca="true" t="shared" si="18" ref="G195:G200">F195*30</f>
        <v>495</v>
      </c>
      <c r="H195" s="1210"/>
      <c r="I195" s="1210"/>
      <c r="J195" s="1210"/>
      <c r="K195" s="1210"/>
      <c r="L195" s="1210"/>
      <c r="M195" s="1210"/>
      <c r="N195" s="1210"/>
      <c r="O195" s="1210"/>
      <c r="P195" s="1210"/>
      <c r="Q195" s="1210"/>
      <c r="R195" s="1210"/>
      <c r="S195" s="1210"/>
      <c r="T195" s="1210"/>
      <c r="U195" s="1210"/>
      <c r="V195" s="1210"/>
      <c r="W195" s="1210"/>
      <c r="X195" s="1210"/>
      <c r="Y195" s="1210"/>
      <c r="Z195" s="1210"/>
      <c r="AK195" s="31"/>
      <c r="AL195" s="31"/>
      <c r="AM195" s="1773"/>
      <c r="AQ195" s="1781"/>
    </row>
    <row r="196" spans="1:42" s="31" customFormat="1" ht="15.75" customHeight="1" thickBot="1">
      <c r="A196" s="1737">
        <v>3.2</v>
      </c>
      <c r="B196" s="1738" t="s">
        <v>117</v>
      </c>
      <c r="C196" s="572"/>
      <c r="D196" s="572" t="s">
        <v>62</v>
      </c>
      <c r="E196" s="573"/>
      <c r="F196" s="1739">
        <v>3</v>
      </c>
      <c r="G196" s="1740">
        <f t="shared" si="18"/>
        <v>90</v>
      </c>
      <c r="H196" s="1741"/>
      <c r="I196" s="1742"/>
      <c r="J196" s="1742"/>
      <c r="K196" s="1742"/>
      <c r="L196" s="1743"/>
      <c r="M196" s="1260"/>
      <c r="N196" s="1261"/>
      <c r="O196" s="1262"/>
      <c r="P196" s="1263"/>
      <c r="Q196" s="1262"/>
      <c r="R196" s="1263"/>
      <c r="S196" s="1262"/>
      <c r="T196" s="1263"/>
      <c r="U196" s="1262"/>
      <c r="V196" s="1263"/>
      <c r="W196" s="1262"/>
      <c r="X196" s="1263"/>
      <c r="Y196" s="1262"/>
      <c r="Z196" s="1263"/>
      <c r="AN196" s="488"/>
      <c r="AO196" s="488"/>
      <c r="AP196" s="488"/>
    </row>
    <row r="197" spans="1:42" s="31" customFormat="1" ht="16.5" thickBot="1">
      <c r="A197" s="1744"/>
      <c r="B197" s="1745" t="s">
        <v>225</v>
      </c>
      <c r="C197" s="1746"/>
      <c r="D197" s="1452"/>
      <c r="E197" s="1747"/>
      <c r="F197" s="1748">
        <f>SUM(F195:F196)</f>
        <v>19.5</v>
      </c>
      <c r="G197" s="1749">
        <f t="shared" si="18"/>
        <v>585</v>
      </c>
      <c r="H197" s="1750"/>
      <c r="I197" s="1751"/>
      <c r="J197" s="1751"/>
      <c r="K197" s="1751"/>
      <c r="L197" s="1752"/>
      <c r="M197" s="1177"/>
      <c r="N197" s="1177"/>
      <c r="O197" s="1177"/>
      <c r="P197" s="1177"/>
      <c r="Q197" s="1177"/>
      <c r="R197" s="1177"/>
      <c r="S197" s="1177"/>
      <c r="T197" s="1177"/>
      <c r="U197" s="1177"/>
      <c r="V197" s="1177"/>
      <c r="W197" s="1177"/>
      <c r="X197" s="1177"/>
      <c r="Y197" s="1177"/>
      <c r="Z197" s="1177"/>
      <c r="AN197" s="488"/>
      <c r="AO197" s="488"/>
      <c r="AP197" s="488"/>
    </row>
    <row r="198" spans="1:42" s="31" customFormat="1" ht="16.5" thickBot="1">
      <c r="A198" s="1753"/>
      <c r="B198" s="1754" t="s">
        <v>226</v>
      </c>
      <c r="C198" s="1746"/>
      <c r="D198" s="1452"/>
      <c r="E198" s="1747"/>
      <c r="F198" s="1602">
        <f>F199+F200</f>
        <v>240</v>
      </c>
      <c r="G198" s="1755">
        <f t="shared" si="18"/>
        <v>7200</v>
      </c>
      <c r="H198" s="1750"/>
      <c r="I198" s="1751"/>
      <c r="J198" s="1751"/>
      <c r="K198" s="1751"/>
      <c r="L198" s="1752"/>
      <c r="M198" s="1177"/>
      <c r="N198" s="1177"/>
      <c r="O198" s="1177"/>
      <c r="P198" s="1177"/>
      <c r="Q198" s="1177"/>
      <c r="R198" s="1177"/>
      <c r="S198" s="1177"/>
      <c r="T198" s="1177"/>
      <c r="U198" s="1177"/>
      <c r="V198" s="1177"/>
      <c r="W198" s="1177"/>
      <c r="X198" s="1177"/>
      <c r="Y198" s="1177"/>
      <c r="Z198" s="1177"/>
      <c r="AB198" s="31">
        <f>30*F198</f>
        <v>7200</v>
      </c>
      <c r="AN198" s="488"/>
      <c r="AO198" s="488"/>
      <c r="AP198" s="488"/>
    </row>
    <row r="199" spans="1:42" s="31" customFormat="1" ht="16.5" thickBot="1">
      <c r="A199" s="1937" t="s">
        <v>69</v>
      </c>
      <c r="B199" s="1938"/>
      <c r="C199" s="1746"/>
      <c r="D199" s="1452"/>
      <c r="E199" s="1747"/>
      <c r="F199" s="1602">
        <f>F187+F137+F126+F48+F25+F192</f>
        <v>89.5</v>
      </c>
      <c r="G199" s="1755">
        <f t="shared" si="18"/>
        <v>2685</v>
      </c>
      <c r="H199" s="1750"/>
      <c r="I199" s="1751"/>
      <c r="J199" s="1751"/>
      <c r="K199" s="1751"/>
      <c r="L199" s="1752"/>
      <c r="M199" s="1177"/>
      <c r="N199" s="1264"/>
      <c r="O199" s="1265"/>
      <c r="P199" s="1266"/>
      <c r="Q199" s="1265"/>
      <c r="R199" s="1266"/>
      <c r="S199" s="1265"/>
      <c r="T199" s="1266"/>
      <c r="U199" s="1265"/>
      <c r="V199" s="1266"/>
      <c r="W199" s="1265"/>
      <c r="X199" s="1266"/>
      <c r="Y199" s="1265"/>
      <c r="Z199" s="1266"/>
      <c r="AB199" s="31">
        <f>30*F199</f>
        <v>2685</v>
      </c>
      <c r="AN199" s="488"/>
      <c r="AO199" s="488"/>
      <c r="AP199" s="488"/>
    </row>
    <row r="200" spans="1:42" s="31" customFormat="1" ht="16.5" thickBot="1">
      <c r="A200" s="1120" t="s">
        <v>70</v>
      </c>
      <c r="B200" s="1121"/>
      <c r="C200" s="1745"/>
      <c r="D200" s="1452"/>
      <c r="E200" s="1747"/>
      <c r="F200" s="1602">
        <f>F188+F138+F127+F49+F26+F197</f>
        <v>150.5</v>
      </c>
      <c r="G200" s="1755">
        <f t="shared" si="18"/>
        <v>4515</v>
      </c>
      <c r="H200" s="1602"/>
      <c r="I200" s="1602"/>
      <c r="J200" s="1602"/>
      <c r="K200" s="1602"/>
      <c r="L200" s="1602"/>
      <c r="M200" s="1025"/>
      <c r="N200" s="1264"/>
      <c r="O200" s="1034"/>
      <c r="P200" s="1266"/>
      <c r="Q200" s="1034"/>
      <c r="R200" s="1266"/>
      <c r="S200" s="1034"/>
      <c r="T200" s="1266"/>
      <c r="U200" s="1034"/>
      <c r="V200" s="1266"/>
      <c r="W200" s="1034"/>
      <c r="X200" s="1266"/>
      <c r="Y200" s="1034"/>
      <c r="Z200" s="1266"/>
      <c r="AB200" s="31">
        <f>30*F200</f>
        <v>4515</v>
      </c>
      <c r="AN200" s="488"/>
      <c r="AO200" s="488"/>
      <c r="AP200" s="488"/>
    </row>
    <row r="201" spans="1:26" ht="16.5" thickBot="1">
      <c r="A201" s="1929" t="s">
        <v>123</v>
      </c>
      <c r="B201" s="1930"/>
      <c r="C201" s="1930"/>
      <c r="D201" s="1930"/>
      <c r="E201" s="1930"/>
      <c r="F201" s="1930"/>
      <c r="G201" s="1930"/>
      <c r="H201" s="1930"/>
      <c r="I201" s="1930"/>
      <c r="J201" s="1930"/>
      <c r="K201" s="1930"/>
      <c r="L201" s="1931"/>
      <c r="M201" s="1177">
        <f>M188+M127+M49+M26</f>
        <v>28</v>
      </c>
      <c r="N201" s="1177">
        <f aca="true" t="shared" si="19" ref="N201:X201">N188+N127+N49+N26</f>
        <v>10</v>
      </c>
      <c r="O201" s="1177">
        <f t="shared" si="19"/>
        <v>40</v>
      </c>
      <c r="P201" s="1177">
        <f t="shared" si="19"/>
        <v>14</v>
      </c>
      <c r="Q201" s="1177">
        <f t="shared" si="19"/>
        <v>40</v>
      </c>
      <c r="R201" s="1177">
        <f t="shared" si="19"/>
        <v>12</v>
      </c>
      <c r="S201" s="1177">
        <f t="shared" si="19"/>
        <v>40</v>
      </c>
      <c r="T201" s="1177">
        <f t="shared" si="19"/>
        <v>4</v>
      </c>
      <c r="U201" s="1177">
        <f t="shared" si="19"/>
        <v>48</v>
      </c>
      <c r="V201" s="1177">
        <f t="shared" si="19"/>
        <v>6</v>
      </c>
      <c r="W201" s="1177">
        <f t="shared" si="19"/>
        <v>48</v>
      </c>
      <c r="X201" s="1177">
        <f t="shared" si="19"/>
        <v>2</v>
      </c>
      <c r="Y201" s="1266"/>
      <c r="Z201" s="1266"/>
    </row>
    <row r="202" spans="1:42" ht="16.5" customHeight="1" thickBot="1">
      <c r="A202" s="1917" t="s">
        <v>118</v>
      </c>
      <c r="B202" s="1918"/>
      <c r="C202" s="1918"/>
      <c r="D202" s="1918"/>
      <c r="E202" s="1918"/>
      <c r="F202" s="1918"/>
      <c r="G202" s="1918"/>
      <c r="H202" s="1918"/>
      <c r="I202" s="1918"/>
      <c r="J202" s="1918"/>
      <c r="K202" s="1918"/>
      <c r="L202" s="1919"/>
      <c r="M202" s="1915">
        <f>COUNTIF($C12:$C170,1)</f>
        <v>3</v>
      </c>
      <c r="N202" s="1916"/>
      <c r="O202" s="1915">
        <f>COUNTIF($C12:$C170,2)</f>
        <v>4</v>
      </c>
      <c r="P202" s="1916"/>
      <c r="Q202" s="1915">
        <f>COUNTIF($C12:$C170,3)</f>
        <v>4</v>
      </c>
      <c r="R202" s="1916"/>
      <c r="S202" s="1915">
        <f>COUNTIF($C12:$C170,4)</f>
        <v>3</v>
      </c>
      <c r="T202" s="1916"/>
      <c r="U202" s="1915">
        <f>COUNTIF($C12:$C170,5)</f>
        <v>4</v>
      </c>
      <c r="V202" s="1916"/>
      <c r="W202" s="1915">
        <v>1</v>
      </c>
      <c r="X202" s="1916"/>
      <c r="Y202" s="1265"/>
      <c r="Z202" s="1266"/>
      <c r="AN202" s="1788">
        <f>SUMIF(AN12:AN188,"м",$F12:$F188)</f>
        <v>19.5</v>
      </c>
      <c r="AO202" s="1788">
        <f>SUMIF(AO12:AO188,"м",$F12:$F188)</f>
        <v>30.5</v>
      </c>
      <c r="AP202" s="1788">
        <f>SUMIF(AP12:AP188,"м",$F12:$F188)+F197-0.2</f>
        <v>59.3</v>
      </c>
    </row>
    <row r="203" spans="1:29" ht="16.5" thickBot="1">
      <c r="A203" s="1917" t="s">
        <v>119</v>
      </c>
      <c r="B203" s="1918"/>
      <c r="C203" s="1918"/>
      <c r="D203" s="1918"/>
      <c r="E203" s="1918"/>
      <c r="F203" s="1918"/>
      <c r="G203" s="1918"/>
      <c r="H203" s="1918"/>
      <c r="I203" s="1918"/>
      <c r="J203" s="1918"/>
      <c r="K203" s="1918"/>
      <c r="L203" s="1919"/>
      <c r="M203" s="1915">
        <f>COUNTIF($D12:$D170,1)</f>
        <v>1</v>
      </c>
      <c r="N203" s="1916"/>
      <c r="O203" s="1915">
        <f>COUNTIF($D12:$D170,2)</f>
        <v>4</v>
      </c>
      <c r="P203" s="1916"/>
      <c r="Q203" s="1915">
        <f>COUNTIF($D12:$D170,3)</f>
        <v>4</v>
      </c>
      <c r="R203" s="1916"/>
      <c r="S203" s="1915">
        <f>COUNTIF($D12:$D170,4)</f>
        <v>5</v>
      </c>
      <c r="T203" s="1916"/>
      <c r="U203" s="1915">
        <f>COUNTIF($D12:$D170,5)</f>
        <v>4</v>
      </c>
      <c r="V203" s="1916"/>
      <c r="W203" s="1915">
        <v>6</v>
      </c>
      <c r="X203" s="1916"/>
      <c r="Y203" s="1265"/>
      <c r="Z203" s="1266"/>
      <c r="AB203" s="1131" t="s">
        <v>240</v>
      </c>
      <c r="AC203" s="1133">
        <f>AC13+AC43+AC121+AC168</f>
        <v>39</v>
      </c>
    </row>
    <row r="204" spans="1:29" ht="16.5" thickBot="1">
      <c r="A204" s="1917" t="s">
        <v>120</v>
      </c>
      <c r="B204" s="1918"/>
      <c r="C204" s="1918"/>
      <c r="D204" s="1918"/>
      <c r="E204" s="1918"/>
      <c r="F204" s="1918"/>
      <c r="G204" s="1918"/>
      <c r="H204" s="1918"/>
      <c r="I204" s="1918"/>
      <c r="J204" s="1918"/>
      <c r="K204" s="1918"/>
      <c r="L204" s="1919"/>
      <c r="M204" s="1265"/>
      <c r="N204" s="1266"/>
      <c r="O204" s="1265"/>
      <c r="P204" s="1266"/>
      <c r="Q204" s="1915">
        <v>1</v>
      </c>
      <c r="R204" s="1943"/>
      <c r="S204" s="1915">
        <v>2</v>
      </c>
      <c r="T204" s="1916"/>
      <c r="U204" s="1915">
        <v>1</v>
      </c>
      <c r="V204" s="1916"/>
      <c r="W204" s="1915">
        <v>2</v>
      </c>
      <c r="X204" s="1916"/>
      <c r="Y204" s="1265"/>
      <c r="Z204" s="1266"/>
      <c r="AB204" s="1131" t="s">
        <v>247</v>
      </c>
      <c r="AC204" s="1133">
        <f>AC14+AC44+AC122+AC169</f>
        <v>49</v>
      </c>
    </row>
    <row r="205" spans="1:29" ht="16.5" thickBot="1">
      <c r="A205" s="1912" t="s">
        <v>121</v>
      </c>
      <c r="B205" s="1913"/>
      <c r="C205" s="1913"/>
      <c r="D205" s="1913"/>
      <c r="E205" s="1913"/>
      <c r="F205" s="1913"/>
      <c r="G205" s="1913"/>
      <c r="H205" s="1913"/>
      <c r="I205" s="1913"/>
      <c r="J205" s="1913"/>
      <c r="K205" s="1913"/>
      <c r="L205" s="1914"/>
      <c r="M205" s="1267"/>
      <c r="N205" s="1268"/>
      <c r="O205" s="1267"/>
      <c r="P205" s="1268"/>
      <c r="Q205" s="1267"/>
      <c r="R205" s="1268"/>
      <c r="S205" s="1267"/>
      <c r="T205" s="1268"/>
      <c r="U205" s="1269"/>
      <c r="V205" s="1270"/>
      <c r="W205" s="1269"/>
      <c r="X205" s="1270"/>
      <c r="Y205" s="1269"/>
      <c r="Z205" s="1270"/>
      <c r="AB205" s="1131" t="s">
        <v>50</v>
      </c>
      <c r="AC205" s="1133">
        <f>AC15+AC45+AC123+AC170+F197</f>
        <v>62.5</v>
      </c>
    </row>
    <row r="206" spans="1:29" ht="15.75" customHeight="1">
      <c r="A206" s="1905" t="s">
        <v>122</v>
      </c>
      <c r="B206" s="1906"/>
      <c r="C206" s="1906"/>
      <c r="D206" s="1906"/>
      <c r="E206" s="1906"/>
      <c r="F206" s="1906"/>
      <c r="G206" s="1906"/>
      <c r="H206" s="1906"/>
      <c r="I206" s="1906"/>
      <c r="J206" s="1906"/>
      <c r="K206" s="1906"/>
      <c r="L206" s="1907"/>
      <c r="M206" s="1901" t="s">
        <v>239</v>
      </c>
      <c r="N206" s="1902"/>
      <c r="O206" s="1902"/>
      <c r="P206" s="1903"/>
      <c r="Q206" s="1901" t="s">
        <v>239</v>
      </c>
      <c r="R206" s="1902"/>
      <c r="S206" s="1902"/>
      <c r="T206" s="1903"/>
      <c r="U206" s="2024" t="s">
        <v>128</v>
      </c>
      <c r="V206" s="2025"/>
      <c r="W206" s="2025"/>
      <c r="X206" s="2025"/>
      <c r="Y206" s="2025"/>
      <c r="Z206" s="2026"/>
      <c r="AC206" s="1133">
        <f>SUM(AC203:AC205)</f>
        <v>150.5</v>
      </c>
    </row>
    <row r="207" spans="1:26" ht="18.75">
      <c r="A207" s="1756"/>
      <c r="B207" s="1756"/>
      <c r="C207" s="1756"/>
      <c r="D207" s="1756"/>
      <c r="E207" s="1756"/>
      <c r="F207" s="1756"/>
      <c r="G207" s="1756"/>
      <c r="H207" s="1756"/>
      <c r="I207" s="1756"/>
      <c r="J207" s="1756"/>
      <c r="K207" s="1756"/>
      <c r="L207" s="1756"/>
      <c r="M207" s="1909">
        <f>AC203</f>
        <v>39</v>
      </c>
      <c r="N207" s="1910"/>
      <c r="O207" s="1910"/>
      <c r="P207" s="1911"/>
      <c r="Q207" s="1909">
        <f>AC204</f>
        <v>49</v>
      </c>
      <c r="R207" s="1910"/>
      <c r="S207" s="1910"/>
      <c r="T207" s="1911"/>
      <c r="U207" s="1909">
        <f>AC205</f>
        <v>62.5</v>
      </c>
      <c r="V207" s="1910"/>
      <c r="W207" s="1910"/>
      <c r="X207" s="1910"/>
      <c r="Y207" s="1910"/>
      <c r="Z207" s="1911"/>
    </row>
    <row r="208" spans="1:26" ht="15.75">
      <c r="A208" s="1314"/>
      <c r="B208" s="1314"/>
      <c r="C208" s="1314"/>
      <c r="D208" s="1314"/>
      <c r="E208" s="1314"/>
      <c r="F208" s="1314"/>
      <c r="G208" s="1314"/>
      <c r="H208" s="1314"/>
      <c r="I208" s="1314"/>
      <c r="J208" s="1314"/>
      <c r="K208" s="1314"/>
      <c r="L208" s="1314"/>
      <c r="M208" s="1908">
        <f>M207+Q207+U207</f>
        <v>150.5</v>
      </c>
      <c r="N208" s="1908"/>
      <c r="O208" s="1908"/>
      <c r="P208" s="1908"/>
      <c r="Q208" s="1908"/>
      <c r="R208" s="1908"/>
      <c r="S208" s="1908"/>
      <c r="T208" s="1908"/>
      <c r="U208" s="1908"/>
      <c r="V208" s="1908"/>
      <c r="W208" s="1908"/>
      <c r="X208" s="1908"/>
      <c r="Y208" s="1908"/>
      <c r="Z208" s="1908"/>
    </row>
    <row r="209" spans="1:26" ht="15">
      <c r="A209" s="1314"/>
      <c r="B209" s="1314"/>
      <c r="C209" s="1314"/>
      <c r="D209" s="1314"/>
      <c r="E209" s="1314"/>
      <c r="F209" s="1314"/>
      <c r="G209" s="1314"/>
      <c r="H209" s="1314"/>
      <c r="I209" s="1314"/>
      <c r="J209" s="1314"/>
      <c r="K209" s="1314"/>
      <c r="L209" s="1314"/>
      <c r="M209" s="1314"/>
      <c r="N209" s="1314"/>
      <c r="O209" s="1314"/>
      <c r="P209" s="1314"/>
      <c r="Q209" s="1314"/>
      <c r="R209" s="1314"/>
      <c r="S209" s="1314"/>
      <c r="T209" s="1314"/>
      <c r="U209" s="1314"/>
      <c r="V209" s="1314"/>
      <c r="W209" s="1314"/>
      <c r="X209" s="1314"/>
      <c r="Y209" s="1314"/>
      <c r="Z209" s="1314"/>
    </row>
    <row r="210" spans="1:26" ht="15.75">
      <c r="A210" s="1272"/>
      <c r="B210" s="1757"/>
      <c r="C210" s="1758"/>
      <c r="D210" s="1759"/>
      <c r="E210" s="1759"/>
      <c r="F210" s="1760"/>
      <c r="G210" s="1760"/>
      <c r="H210" s="1760"/>
      <c r="I210" s="1761"/>
      <c r="J210" s="1759"/>
      <c r="K210" s="1759"/>
      <c r="L210" s="1759"/>
      <c r="M210" s="1271"/>
      <c r="N210" s="1271"/>
      <c r="O210" s="1271"/>
      <c r="P210" s="1271"/>
      <c r="Q210" s="1271"/>
      <c r="R210" s="1271"/>
      <c r="S210" s="1271"/>
      <c r="T210" s="1271"/>
      <c r="U210" s="1271"/>
      <c r="V210" s="1271"/>
      <c r="W210" s="1271"/>
      <c r="X210" s="1271"/>
      <c r="Y210" s="1271"/>
      <c r="Z210" s="1271"/>
    </row>
    <row r="211" spans="1:26" ht="18.75">
      <c r="A211" s="1762"/>
      <c r="B211" s="1763" t="s">
        <v>254</v>
      </c>
      <c r="C211" s="1904"/>
      <c r="D211" s="1904"/>
      <c r="E211" s="1904"/>
      <c r="F211" s="1904"/>
      <c r="G211" s="1904"/>
      <c r="H211" s="1764"/>
      <c r="I211" s="1904" t="s">
        <v>255</v>
      </c>
      <c r="J211" s="1904"/>
      <c r="K211" s="1904"/>
      <c r="L211" s="1762"/>
      <c r="M211" s="1762"/>
      <c r="N211" s="1762"/>
      <c r="O211" s="1762"/>
      <c r="P211" s="1762"/>
      <c r="Q211" s="1271"/>
      <c r="R211" s="1271"/>
      <c r="S211" s="1271"/>
      <c r="T211" s="1271"/>
      <c r="U211" s="1271"/>
      <c r="V211" s="1271"/>
      <c r="W211" s="1271"/>
      <c r="X211" s="1271"/>
      <c r="Y211" s="1271"/>
      <c r="Z211" s="1271"/>
    </row>
    <row r="212" spans="1:26" ht="18.75">
      <c r="A212" s="1762"/>
      <c r="B212" s="1765"/>
      <c r="C212" s="1765"/>
      <c r="D212" s="1765"/>
      <c r="E212" s="1765"/>
      <c r="F212" s="1765"/>
      <c r="G212" s="1765"/>
      <c r="H212" s="1765"/>
      <c r="I212" s="1765"/>
      <c r="J212" s="1765"/>
      <c r="K212" s="1765"/>
      <c r="L212" s="1762"/>
      <c r="M212" s="1762"/>
      <c r="N212" s="1762"/>
      <c r="O212" s="1762"/>
      <c r="P212" s="1762"/>
      <c r="Q212" s="1271"/>
      <c r="R212" s="1271"/>
      <c r="S212" s="1271"/>
      <c r="T212" s="1271"/>
      <c r="U212" s="1271"/>
      <c r="V212" s="1271"/>
      <c r="W212" s="1271"/>
      <c r="X212" s="1271"/>
      <c r="Y212" s="1271"/>
      <c r="Z212" s="1271"/>
    </row>
    <row r="213" spans="1:26" ht="18.75">
      <c r="A213" s="1762"/>
      <c r="B213" s="1763" t="s">
        <v>256</v>
      </c>
      <c r="C213" s="1904"/>
      <c r="D213" s="1904"/>
      <c r="E213" s="1904"/>
      <c r="F213" s="1904"/>
      <c r="G213" s="1904"/>
      <c r="H213" s="1764"/>
      <c r="I213" s="1904" t="s">
        <v>257</v>
      </c>
      <c r="J213" s="1904"/>
      <c r="K213" s="1904"/>
      <c r="L213" s="1766"/>
      <c r="M213" s="1762"/>
      <c r="N213" s="1762"/>
      <c r="O213" s="1762"/>
      <c r="P213" s="1762"/>
      <c r="Q213" s="1271"/>
      <c r="R213" s="1271"/>
      <c r="S213" s="1271"/>
      <c r="T213" s="1271"/>
      <c r="U213" s="1271"/>
      <c r="V213" s="1271"/>
      <c r="W213" s="1271"/>
      <c r="X213" s="1271"/>
      <c r="Y213" s="1271"/>
      <c r="Z213" s="1271"/>
    </row>
    <row r="214" ht="15.75">
      <c r="B214" s="1767"/>
    </row>
    <row r="215" ht="15.75">
      <c r="B215" s="1767"/>
    </row>
    <row r="216" ht="15.75">
      <c r="B216" s="1767"/>
    </row>
    <row r="217" ht="15.75">
      <c r="B217" s="1767"/>
    </row>
    <row r="218" ht="15.75">
      <c r="B218" s="1767"/>
    </row>
    <row r="219" ht="15.75">
      <c r="B219" s="1767"/>
    </row>
    <row r="220" ht="15.75">
      <c r="B220" s="1767"/>
    </row>
    <row r="221" ht="15.75">
      <c r="B221" s="1767"/>
    </row>
    <row r="222" ht="15.75">
      <c r="B222" s="1767"/>
    </row>
    <row r="223" ht="15.75">
      <c r="B223" s="1767"/>
    </row>
    <row r="224" ht="15.75">
      <c r="B224" s="1767"/>
    </row>
    <row r="225" ht="15.75">
      <c r="B225" s="1767"/>
    </row>
    <row r="226" ht="15.75">
      <c r="B226" s="1767"/>
    </row>
    <row r="227" ht="15.75">
      <c r="B227" s="1767"/>
    </row>
    <row r="228" ht="15.75">
      <c r="B228" s="1767"/>
    </row>
    <row r="229" ht="15.75">
      <c r="B229" s="1767"/>
    </row>
    <row r="230" ht="15.75">
      <c r="B230" s="1767"/>
    </row>
    <row r="231" ht="15.75">
      <c r="B231" s="1767"/>
    </row>
    <row r="232" ht="15.75">
      <c r="B232" s="1767"/>
    </row>
    <row r="233" ht="15.75">
      <c r="B233" s="1767"/>
    </row>
    <row r="234" ht="15.75">
      <c r="B234" s="1767"/>
    </row>
    <row r="235" ht="15.75">
      <c r="B235" s="1767"/>
    </row>
    <row r="236" ht="15.75">
      <c r="B236" s="1767"/>
    </row>
    <row r="237" ht="15.75">
      <c r="B237" s="1767"/>
    </row>
    <row r="238" ht="15.75">
      <c r="B238" s="1767"/>
    </row>
    <row r="239" ht="15.75">
      <c r="B239" s="1767"/>
    </row>
    <row r="240" ht="15.75">
      <c r="B240" s="1767"/>
    </row>
    <row r="241" ht="15.75">
      <c r="B241" s="1767"/>
    </row>
    <row r="242" ht="15.75">
      <c r="B242" s="1767"/>
    </row>
    <row r="243" ht="15.75">
      <c r="B243" s="1767"/>
    </row>
    <row r="244" ht="15.75">
      <c r="B244" s="1767"/>
    </row>
    <row r="245" ht="15.75">
      <c r="B245" s="1767"/>
    </row>
    <row r="246" ht="15.75">
      <c r="B246" s="1767"/>
    </row>
    <row r="247" ht="15.75">
      <c r="B247" s="1767"/>
    </row>
    <row r="248" ht="15.75">
      <c r="B248" s="1767"/>
    </row>
    <row r="249" ht="15.75">
      <c r="B249" s="1767"/>
    </row>
    <row r="250" ht="15.75">
      <c r="B250" s="1767"/>
    </row>
    <row r="251" ht="15.75">
      <c r="B251" s="1767"/>
    </row>
    <row r="252" ht="15.75">
      <c r="B252" s="1767"/>
    </row>
    <row r="253" ht="15.75">
      <c r="B253" s="1767"/>
    </row>
    <row r="254" ht="15.75">
      <c r="B254" s="1767"/>
    </row>
    <row r="255" ht="15.75">
      <c r="B255" s="1767"/>
    </row>
    <row r="256" ht="15.75">
      <c r="B256" s="1767"/>
    </row>
    <row r="257" ht="15.75">
      <c r="B257" s="1767"/>
    </row>
    <row r="258" ht="15.75">
      <c r="B258" s="1767"/>
    </row>
    <row r="259" ht="15.75">
      <c r="B259" s="1767"/>
    </row>
    <row r="260" ht="15.75">
      <c r="B260" s="1767"/>
    </row>
    <row r="261" ht="15.75">
      <c r="B261" s="1767"/>
    </row>
    <row r="262" ht="15.75">
      <c r="B262" s="1767"/>
    </row>
    <row r="263" ht="15.75">
      <c r="B263" s="1767"/>
    </row>
    <row r="264" ht="15.75">
      <c r="B264" s="1767"/>
    </row>
    <row r="265" ht="15.75">
      <c r="B265" s="1767"/>
    </row>
    <row r="266" ht="15.75">
      <c r="B266" s="1767"/>
    </row>
    <row r="267" ht="15.75">
      <c r="B267" s="1767"/>
    </row>
    <row r="268" ht="15.75">
      <c r="B268" s="1767"/>
    </row>
    <row r="269" ht="15.75">
      <c r="B269" s="1767"/>
    </row>
    <row r="270" ht="15.75">
      <c r="B270" s="1767"/>
    </row>
    <row r="271" ht="15.75">
      <c r="B271" s="1767"/>
    </row>
    <row r="272" ht="15.75">
      <c r="B272" s="1767"/>
    </row>
    <row r="273" ht="15.75">
      <c r="B273" s="1767"/>
    </row>
    <row r="274" ht="15.75">
      <c r="B274" s="1767"/>
    </row>
    <row r="275" ht="15.75">
      <c r="B275" s="1767"/>
    </row>
    <row r="276" ht="15.75">
      <c r="B276" s="1767"/>
    </row>
    <row r="277" ht="15.75">
      <c r="B277" s="1767"/>
    </row>
    <row r="278" ht="15.75">
      <c r="B278" s="1767"/>
    </row>
    <row r="279" ht="15.75">
      <c r="B279" s="1767"/>
    </row>
    <row r="280" ht="15.75">
      <c r="B280" s="1767"/>
    </row>
    <row r="281" ht="15.75">
      <c r="B281" s="1767"/>
    </row>
    <row r="282" ht="15.75">
      <c r="B282" s="1767"/>
    </row>
    <row r="283" ht="15.75">
      <c r="B283" s="1767"/>
    </row>
    <row r="284" ht="15.75">
      <c r="B284" s="1767"/>
    </row>
    <row r="285" ht="15.75">
      <c r="B285" s="1767"/>
    </row>
    <row r="286" ht="15.75">
      <c r="B286" s="1767"/>
    </row>
    <row r="287" ht="15.75">
      <c r="B287" s="1767"/>
    </row>
    <row r="288" ht="15.75">
      <c r="B288" s="1767"/>
    </row>
    <row r="289" ht="15.75">
      <c r="B289" s="1767"/>
    </row>
    <row r="290" ht="15.75">
      <c r="B290" s="1767"/>
    </row>
    <row r="291" ht="15.75">
      <c r="B291" s="1767"/>
    </row>
    <row r="292" ht="15.75">
      <c r="B292" s="1767"/>
    </row>
    <row r="293" ht="15.75">
      <c r="B293" s="1767"/>
    </row>
    <row r="294" ht="15.75">
      <c r="B294" s="1767"/>
    </row>
    <row r="295" ht="15.75">
      <c r="B295" s="1767"/>
    </row>
    <row r="296" ht="15.75">
      <c r="B296" s="1767"/>
    </row>
    <row r="297" ht="15.75">
      <c r="B297" s="1767"/>
    </row>
    <row r="298" ht="15.75">
      <c r="B298" s="1767"/>
    </row>
    <row r="299" ht="15.75">
      <c r="B299" s="1767"/>
    </row>
    <row r="300" ht="15.75">
      <c r="B300" s="1767"/>
    </row>
    <row r="301" ht="15.75">
      <c r="B301" s="1767"/>
    </row>
    <row r="302" ht="15.75">
      <c r="B302" s="1767"/>
    </row>
    <row r="303" ht="15.75">
      <c r="B303" s="1767"/>
    </row>
    <row r="304" ht="15.75">
      <c r="B304" s="1767"/>
    </row>
    <row r="305" ht="15.75">
      <c r="B305" s="1767"/>
    </row>
    <row r="306" ht="15.75">
      <c r="B306" s="1767"/>
    </row>
    <row r="307" ht="15.75">
      <c r="B307" s="1767"/>
    </row>
    <row r="308" ht="15.75">
      <c r="B308" s="1767"/>
    </row>
    <row r="309" ht="15.75">
      <c r="B309" s="1767"/>
    </row>
    <row r="310" ht="15.75">
      <c r="B310" s="1767"/>
    </row>
    <row r="311" ht="15.75">
      <c r="B311" s="1767"/>
    </row>
    <row r="312" ht="15.75">
      <c r="B312" s="1767"/>
    </row>
    <row r="313" ht="15.75">
      <c r="B313" s="1767"/>
    </row>
    <row r="314" ht="15.75">
      <c r="B314" s="1767"/>
    </row>
    <row r="315" ht="15.75">
      <c r="B315" s="1767"/>
    </row>
    <row r="316" ht="15.75">
      <c r="B316" s="1767"/>
    </row>
    <row r="317" ht="15.75">
      <c r="B317" s="1767"/>
    </row>
    <row r="318" ht="15.75">
      <c r="B318" s="1767"/>
    </row>
    <row r="319" ht="15.75">
      <c r="B319" s="1767"/>
    </row>
    <row r="320" ht="15.75">
      <c r="B320" s="1767"/>
    </row>
    <row r="321" ht="15.75">
      <c r="B321" s="1767"/>
    </row>
    <row r="322" ht="15.75">
      <c r="B322" s="1767"/>
    </row>
    <row r="323" ht="15.75">
      <c r="B323" s="1767"/>
    </row>
    <row r="324" ht="15.75">
      <c r="B324" s="1767"/>
    </row>
    <row r="325" ht="15.75">
      <c r="B325" s="1767"/>
    </row>
    <row r="326" ht="15.75">
      <c r="B326" s="1767"/>
    </row>
    <row r="327" ht="15.75">
      <c r="B327" s="1767"/>
    </row>
    <row r="328" ht="15.75">
      <c r="B328" s="1767"/>
    </row>
    <row r="329" ht="15.75">
      <c r="B329" s="1767"/>
    </row>
    <row r="330" ht="15.75">
      <c r="B330" s="1767"/>
    </row>
    <row r="331" ht="15.75">
      <c r="B331" s="1767"/>
    </row>
    <row r="332" ht="15.75">
      <c r="B332" s="1767"/>
    </row>
    <row r="333" ht="15.75">
      <c r="B333" s="1767"/>
    </row>
    <row r="334" ht="15.75">
      <c r="B334" s="1767"/>
    </row>
    <row r="335" ht="15.75">
      <c r="B335" s="1767"/>
    </row>
    <row r="336" ht="15.75">
      <c r="B336" s="1767"/>
    </row>
    <row r="337" ht="15.75">
      <c r="B337" s="1767"/>
    </row>
    <row r="338" ht="15.75">
      <c r="B338" s="1767"/>
    </row>
    <row r="339" ht="15.75">
      <c r="B339" s="1767"/>
    </row>
    <row r="340" ht="15.75">
      <c r="B340" s="1767"/>
    </row>
    <row r="341" ht="15.75">
      <c r="B341" s="1767"/>
    </row>
    <row r="342" ht="15.75">
      <c r="B342" s="1767"/>
    </row>
    <row r="343" ht="15.75">
      <c r="B343" s="1767"/>
    </row>
    <row r="344" ht="15.75">
      <c r="B344" s="1767"/>
    </row>
    <row r="345" ht="15.75">
      <c r="B345" s="1767"/>
    </row>
    <row r="346" ht="15.75">
      <c r="B346" s="1767"/>
    </row>
    <row r="347" ht="15.75">
      <c r="B347" s="1767"/>
    </row>
    <row r="348" ht="15.75">
      <c r="B348" s="1767"/>
    </row>
    <row r="349" ht="15.75">
      <c r="B349" s="1767"/>
    </row>
    <row r="350" ht="15.75">
      <c r="B350" s="1767"/>
    </row>
    <row r="351" ht="15.75">
      <c r="B351" s="1767"/>
    </row>
    <row r="352" ht="15.75">
      <c r="B352" s="1767"/>
    </row>
    <row r="353" ht="15.75">
      <c r="B353" s="1767"/>
    </row>
    <row r="354" ht="15.75">
      <c r="B354" s="1767"/>
    </row>
    <row r="355" ht="15.75">
      <c r="B355" s="1767"/>
    </row>
    <row r="356" ht="15.75">
      <c r="B356" s="1767"/>
    </row>
    <row r="357" ht="15.75">
      <c r="B357" s="1767"/>
    </row>
    <row r="358" ht="15.75">
      <c r="B358" s="1767"/>
    </row>
    <row r="359" ht="15.75">
      <c r="B359" s="1767"/>
    </row>
    <row r="360" ht="15.75">
      <c r="B360" s="1767"/>
    </row>
    <row r="361" ht="15.75">
      <c r="B361" s="1767"/>
    </row>
    <row r="362" ht="15.75">
      <c r="B362" s="1767"/>
    </row>
    <row r="363" ht="15.75">
      <c r="B363" s="1767"/>
    </row>
    <row r="364" ht="15.75">
      <c r="B364" s="1767"/>
    </row>
    <row r="365" ht="15.75">
      <c r="B365" s="1767"/>
    </row>
    <row r="366" ht="15.75">
      <c r="B366" s="1767"/>
    </row>
    <row r="367" ht="15.75">
      <c r="B367" s="1767"/>
    </row>
    <row r="368" ht="15.75">
      <c r="B368" s="1767"/>
    </row>
    <row r="369" ht="15.75">
      <c r="B369" s="1767"/>
    </row>
    <row r="370" ht="15.75">
      <c r="B370" s="1767"/>
    </row>
    <row r="371" ht="15.75">
      <c r="B371" s="1767"/>
    </row>
    <row r="372" ht="15.75">
      <c r="B372" s="1767"/>
    </row>
    <row r="373" ht="15.75">
      <c r="B373" s="1767"/>
    </row>
    <row r="374" ht="15.75">
      <c r="B374" s="1767"/>
    </row>
    <row r="375" ht="15.75">
      <c r="B375" s="1767"/>
    </row>
    <row r="376" ht="15.75">
      <c r="B376" s="1767"/>
    </row>
    <row r="377" ht="15.75">
      <c r="B377" s="1767"/>
    </row>
    <row r="378" ht="15.75">
      <c r="B378" s="1767"/>
    </row>
    <row r="379" ht="15.75">
      <c r="B379" s="1767"/>
    </row>
    <row r="380" ht="15.75">
      <c r="B380" s="1767"/>
    </row>
    <row r="381" ht="15.75">
      <c r="B381" s="1767"/>
    </row>
    <row r="382" ht="15.75">
      <c r="B382" s="1767"/>
    </row>
    <row r="383" ht="15.75">
      <c r="B383" s="1767"/>
    </row>
    <row r="384" ht="15.75">
      <c r="B384" s="1767"/>
    </row>
    <row r="385" ht="15.75">
      <c r="B385" s="1767"/>
    </row>
    <row r="386" ht="15.75">
      <c r="B386" s="1767"/>
    </row>
    <row r="387" ht="15.75">
      <c r="B387" s="1767"/>
    </row>
    <row r="388" ht="15.75">
      <c r="B388" s="1767"/>
    </row>
    <row r="389" ht="15.75">
      <c r="B389" s="1767"/>
    </row>
    <row r="390" ht="15.75">
      <c r="B390" s="1767"/>
    </row>
    <row r="391" ht="15.75">
      <c r="B391" s="1767"/>
    </row>
    <row r="392" ht="15.75">
      <c r="B392" s="1767"/>
    </row>
    <row r="393" ht="15.75">
      <c r="B393" s="1767"/>
    </row>
    <row r="394" ht="15.75">
      <c r="B394" s="1767"/>
    </row>
    <row r="395" ht="15.75">
      <c r="B395" s="1767"/>
    </row>
    <row r="396" ht="15.75">
      <c r="B396" s="1767"/>
    </row>
    <row r="397" ht="15.75">
      <c r="B397" s="1767"/>
    </row>
    <row r="398" ht="15.75">
      <c r="B398" s="1767"/>
    </row>
    <row r="399" ht="15.75">
      <c r="B399" s="1767"/>
    </row>
    <row r="400" ht="15.75">
      <c r="B400" s="1767"/>
    </row>
    <row r="401" ht="15.75">
      <c r="B401" s="1767"/>
    </row>
    <row r="402" ht="15.75">
      <c r="B402" s="1767"/>
    </row>
    <row r="403" ht="15.75">
      <c r="B403" s="1767"/>
    </row>
    <row r="404" ht="15.75">
      <c r="B404" s="1767"/>
    </row>
    <row r="405" ht="15.75">
      <c r="B405" s="1767"/>
    </row>
    <row r="406" ht="15.75">
      <c r="B406" s="1767"/>
    </row>
    <row r="407" ht="15.75">
      <c r="B407" s="1767"/>
    </row>
    <row r="408" ht="15.75">
      <c r="B408" s="1767"/>
    </row>
    <row r="409" ht="15.75">
      <c r="B409" s="1767"/>
    </row>
    <row r="410" ht="15.75">
      <c r="B410" s="1767"/>
    </row>
    <row r="411" ht="15.75">
      <c r="B411" s="1767"/>
    </row>
    <row r="412" ht="15.75">
      <c r="B412" s="1767"/>
    </row>
    <row r="413" ht="15.75">
      <c r="B413" s="1767"/>
    </row>
    <row r="414" ht="15.75">
      <c r="B414" s="1767"/>
    </row>
    <row r="415" ht="15.75">
      <c r="B415" s="1767"/>
    </row>
    <row r="416" ht="15.75">
      <c r="B416" s="1767"/>
    </row>
    <row r="417" ht="15.75">
      <c r="B417" s="1767"/>
    </row>
    <row r="418" ht="15.75">
      <c r="B418" s="1767"/>
    </row>
    <row r="419" ht="15.75">
      <c r="B419" s="1767"/>
    </row>
    <row r="420" ht="15.75">
      <c r="B420" s="1767"/>
    </row>
  </sheetData>
  <sheetProtection/>
  <mergeCells count="100">
    <mergeCell ref="AB55:AC55"/>
    <mergeCell ref="Y9:Z9"/>
    <mergeCell ref="D4:D8"/>
    <mergeCell ref="AD55:AE55"/>
    <mergeCell ref="AF55:AG55"/>
    <mergeCell ref="U206:Z206"/>
    <mergeCell ref="W204:X204"/>
    <mergeCell ref="O5:P5"/>
    <mergeCell ref="U9:V9"/>
    <mergeCell ref="A10:Z10"/>
    <mergeCell ref="M2:Z3"/>
    <mergeCell ref="Q203:R203"/>
    <mergeCell ref="U202:V202"/>
    <mergeCell ref="W203:X203"/>
    <mergeCell ref="U4:Z4"/>
    <mergeCell ref="A50:Z50"/>
    <mergeCell ref="A187:B187"/>
    <mergeCell ref="G3:G8"/>
    <mergeCell ref="W5:X5"/>
    <mergeCell ref="H3:K3"/>
    <mergeCell ref="S204:T204"/>
    <mergeCell ref="M5:N5"/>
    <mergeCell ref="U207:Z207"/>
    <mergeCell ref="U204:V204"/>
    <mergeCell ref="U5:V5"/>
    <mergeCell ref="A51:Z51"/>
    <mergeCell ref="S9:T9"/>
    <mergeCell ref="A48:B48"/>
    <mergeCell ref="K4:K8"/>
    <mergeCell ref="O9:P9"/>
    <mergeCell ref="A1:Z1"/>
    <mergeCell ref="A2:A8"/>
    <mergeCell ref="B2:B8"/>
    <mergeCell ref="C2:D3"/>
    <mergeCell ref="E2:E8"/>
    <mergeCell ref="L3:L8"/>
    <mergeCell ref="S5:T5"/>
    <mergeCell ref="F2:F8"/>
    <mergeCell ref="I4:I8"/>
    <mergeCell ref="H4:H8"/>
    <mergeCell ref="G2:L2"/>
    <mergeCell ref="C4:C8"/>
    <mergeCell ref="A11:Z11"/>
    <mergeCell ref="M9:N9"/>
    <mergeCell ref="W9:X9"/>
    <mergeCell ref="J4:J8"/>
    <mergeCell ref="Y5:Z5"/>
    <mergeCell ref="Q4:T4"/>
    <mergeCell ref="M4:P4"/>
    <mergeCell ref="Q5:R5"/>
    <mergeCell ref="Q9:R9"/>
    <mergeCell ref="A25:B25"/>
    <mergeCell ref="A27:Z27"/>
    <mergeCell ref="A128:Z128"/>
    <mergeCell ref="A162:B162"/>
    <mergeCell ref="A163:B163"/>
    <mergeCell ref="A24:B24"/>
    <mergeCell ref="A130:B130"/>
    <mergeCell ref="A136:B136"/>
    <mergeCell ref="A137:B137"/>
    <mergeCell ref="A126:B126"/>
    <mergeCell ref="A125:B125"/>
    <mergeCell ref="A47:B47"/>
    <mergeCell ref="Q204:R204"/>
    <mergeCell ref="A194:Z194"/>
    <mergeCell ref="A139:Z139"/>
    <mergeCell ref="A183:B183"/>
    <mergeCell ref="A184:B184"/>
    <mergeCell ref="A165:S165"/>
    <mergeCell ref="A185:B185"/>
    <mergeCell ref="A177:Y177"/>
    <mergeCell ref="A171:Z171"/>
    <mergeCell ref="A161:B161"/>
    <mergeCell ref="U203:V203"/>
    <mergeCell ref="A201:L201"/>
    <mergeCell ref="O202:P202"/>
    <mergeCell ref="A189:Z189"/>
    <mergeCell ref="A192:B192"/>
    <mergeCell ref="A199:B199"/>
    <mergeCell ref="S203:T203"/>
    <mergeCell ref="A205:L205"/>
    <mergeCell ref="M203:N203"/>
    <mergeCell ref="O203:P203"/>
    <mergeCell ref="M202:N202"/>
    <mergeCell ref="A202:L202"/>
    <mergeCell ref="W202:X202"/>
    <mergeCell ref="S202:T202"/>
    <mergeCell ref="Q202:R202"/>
    <mergeCell ref="A204:L204"/>
    <mergeCell ref="A203:L203"/>
    <mergeCell ref="Q206:T206"/>
    <mergeCell ref="C211:G211"/>
    <mergeCell ref="I211:K211"/>
    <mergeCell ref="C213:G213"/>
    <mergeCell ref="I213:K213"/>
    <mergeCell ref="A206:L206"/>
    <mergeCell ref="M206:P206"/>
    <mergeCell ref="M208:Z208"/>
    <mergeCell ref="M207:P207"/>
    <mergeCell ref="Q207:T207"/>
  </mergeCells>
  <printOptions/>
  <pageMargins left="0.2362204724409449" right="0.2362204724409449" top="0.6692913385826772" bottom="0.6692913385826772" header="0.31496062992125984" footer="0.31496062992125984"/>
  <pageSetup fitToHeight="6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12"/>
  <sheetViews>
    <sheetView zoomScale="85" zoomScaleNormal="85" zoomScalePageLayoutView="0" workbookViewId="0" topLeftCell="A118">
      <selection activeCell="AC116" sqref="AB116:AC116"/>
    </sheetView>
  </sheetViews>
  <sheetFormatPr defaultColWidth="9.00390625" defaultRowHeight="12.75"/>
  <cols>
    <col min="1" max="1" width="7.25390625" style="45" customWidth="1"/>
    <col min="2" max="2" width="46.25390625" style="54" customWidth="1"/>
    <col min="3" max="3" width="6.25390625" style="52" customWidth="1"/>
    <col min="4" max="4" width="6.25390625" style="53" customWidth="1"/>
    <col min="5" max="5" width="7.625" style="52" customWidth="1"/>
    <col min="6" max="6" width="7.125" style="52" customWidth="1"/>
    <col min="7" max="7" width="8.375" style="50" customWidth="1"/>
    <col min="8" max="8" width="8.00390625" style="50" customWidth="1"/>
    <col min="9" max="9" width="6.375" style="50" customWidth="1"/>
    <col min="10" max="10" width="5.125" style="50" customWidth="1"/>
    <col min="11" max="11" width="6.875" style="50" customWidth="1"/>
    <col min="12" max="12" width="7.75390625" style="50" customWidth="1"/>
    <col min="13" max="13" width="6.75390625" style="50" customWidth="1"/>
    <col min="14" max="14" width="6.00390625" style="50" customWidth="1"/>
    <col min="15" max="15" width="5.00390625" style="50" customWidth="1"/>
    <col min="16" max="16" width="5.25390625" style="50" customWidth="1"/>
    <col min="17" max="18" width="5.00390625" style="50" customWidth="1"/>
    <col min="19" max="19" width="5.75390625" style="50" customWidth="1"/>
    <col min="20" max="20" width="5.25390625" style="50" customWidth="1"/>
    <col min="21" max="22" width="4.25390625" style="50" customWidth="1"/>
    <col min="23" max="23" width="5.25390625" style="50" customWidth="1"/>
    <col min="24" max="24" width="4.875" style="50" customWidth="1"/>
    <col min="25" max="25" width="4.625" style="50" customWidth="1"/>
    <col min="26" max="26" width="4.375" style="50" customWidth="1"/>
    <col min="27" max="16384" width="9.125" style="50" customWidth="1"/>
  </cols>
  <sheetData>
    <row r="1" spans="1:26" s="31" customFormat="1" ht="19.5" thickBot="1">
      <c r="A1" s="2029" t="s">
        <v>35</v>
      </c>
      <c r="B1" s="2029"/>
      <c r="C1" s="2029"/>
      <c r="D1" s="2029"/>
      <c r="E1" s="2029"/>
      <c r="F1" s="2029"/>
      <c r="G1" s="2029"/>
      <c r="H1" s="2029"/>
      <c r="I1" s="2029"/>
      <c r="J1" s="2029"/>
      <c r="K1" s="2029"/>
      <c r="L1" s="2029"/>
      <c r="M1" s="2029"/>
      <c r="N1" s="2029"/>
      <c r="O1" s="2029"/>
      <c r="P1" s="2029"/>
      <c r="Q1" s="2029"/>
      <c r="R1" s="2029"/>
      <c r="S1" s="2029"/>
      <c r="T1" s="2029"/>
      <c r="U1" s="2029"/>
      <c r="V1" s="2029"/>
      <c r="W1" s="2029"/>
      <c r="X1" s="2029"/>
      <c r="Y1" s="2029"/>
      <c r="Z1" s="2029"/>
    </row>
    <row r="2" spans="1:26" s="31" customFormat="1" ht="18.75" customHeight="1">
      <c r="A2" s="2030" t="s">
        <v>36</v>
      </c>
      <c r="B2" s="2033" t="s">
        <v>37</v>
      </c>
      <c r="C2" s="2036" t="s">
        <v>218</v>
      </c>
      <c r="D2" s="2037"/>
      <c r="E2" s="2040" t="s">
        <v>38</v>
      </c>
      <c r="F2" s="2040" t="s">
        <v>39</v>
      </c>
      <c r="G2" s="2043" t="s">
        <v>40</v>
      </c>
      <c r="H2" s="2044"/>
      <c r="I2" s="2044"/>
      <c r="J2" s="2044"/>
      <c r="K2" s="2044"/>
      <c r="L2" s="2045"/>
      <c r="M2" s="2046" t="s">
        <v>217</v>
      </c>
      <c r="N2" s="2047"/>
      <c r="O2" s="2047"/>
      <c r="P2" s="2047"/>
      <c r="Q2" s="2047"/>
      <c r="R2" s="2047"/>
      <c r="S2" s="2047"/>
      <c r="T2" s="2047"/>
      <c r="U2" s="2047"/>
      <c r="V2" s="2047"/>
      <c r="W2" s="2047"/>
      <c r="X2" s="2047"/>
      <c r="Y2" s="2047"/>
      <c r="Z2" s="2048"/>
    </row>
    <row r="3" spans="1:26" s="31" customFormat="1" ht="40.5" customHeight="1">
      <c r="A3" s="2031"/>
      <c r="B3" s="2034"/>
      <c r="C3" s="2038"/>
      <c r="D3" s="2039"/>
      <c r="E3" s="2041"/>
      <c r="F3" s="2041"/>
      <c r="G3" s="2052" t="s">
        <v>41</v>
      </c>
      <c r="H3" s="2053" t="s">
        <v>42</v>
      </c>
      <c r="I3" s="2054"/>
      <c r="J3" s="2054"/>
      <c r="K3" s="2055"/>
      <c r="L3" s="2060" t="s">
        <v>43</v>
      </c>
      <c r="M3" s="2049"/>
      <c r="N3" s="2050"/>
      <c r="O3" s="2050"/>
      <c r="P3" s="2050"/>
      <c r="Q3" s="2050"/>
      <c r="R3" s="2050"/>
      <c r="S3" s="2050"/>
      <c r="T3" s="2050"/>
      <c r="U3" s="2050"/>
      <c r="V3" s="2050"/>
      <c r="W3" s="2050"/>
      <c r="X3" s="2050"/>
      <c r="Y3" s="2050"/>
      <c r="Z3" s="2051"/>
    </row>
    <row r="4" spans="1:26" s="31" customFormat="1" ht="18" customHeight="1">
      <c r="A4" s="2031"/>
      <c r="B4" s="2034"/>
      <c r="C4" s="2052" t="s">
        <v>44</v>
      </c>
      <c r="D4" s="2052" t="s">
        <v>45</v>
      </c>
      <c r="E4" s="2041"/>
      <c r="F4" s="2041"/>
      <c r="G4" s="2041"/>
      <c r="H4" s="2052" t="s">
        <v>46</v>
      </c>
      <c r="I4" s="2052" t="s">
        <v>47</v>
      </c>
      <c r="J4" s="2052" t="s">
        <v>48</v>
      </c>
      <c r="K4" s="2052" t="s">
        <v>49</v>
      </c>
      <c r="L4" s="2061"/>
      <c r="M4" s="2065" t="s">
        <v>50</v>
      </c>
      <c r="N4" s="2054"/>
      <c r="O4" s="2054"/>
      <c r="P4" s="2066"/>
      <c r="Q4" s="2065" t="s">
        <v>51</v>
      </c>
      <c r="R4" s="2054"/>
      <c r="S4" s="2054"/>
      <c r="T4" s="2066"/>
      <c r="U4" s="2065" t="s">
        <v>52</v>
      </c>
      <c r="V4" s="2054"/>
      <c r="W4" s="2054"/>
      <c r="X4" s="2054"/>
      <c r="Y4" s="2054"/>
      <c r="Z4" s="2066"/>
    </row>
    <row r="5" spans="1:26" s="31" customFormat="1" ht="16.5" customHeight="1" thickBot="1">
      <c r="A5" s="2031"/>
      <c r="B5" s="2034"/>
      <c r="C5" s="2041"/>
      <c r="D5" s="2041"/>
      <c r="E5" s="2041"/>
      <c r="F5" s="2041"/>
      <c r="G5" s="2041"/>
      <c r="H5" s="2041"/>
      <c r="I5" s="2041"/>
      <c r="J5" s="2041"/>
      <c r="K5" s="2041"/>
      <c r="L5" s="2061"/>
      <c r="M5" s="2056">
        <v>5</v>
      </c>
      <c r="N5" s="2057"/>
      <c r="O5" s="2056">
        <v>6</v>
      </c>
      <c r="P5" s="2057"/>
      <c r="Q5" s="2056">
        <v>7</v>
      </c>
      <c r="R5" s="2067"/>
      <c r="S5" s="2056">
        <v>8</v>
      </c>
      <c r="T5" s="2057"/>
      <c r="U5" s="2056">
        <v>9</v>
      </c>
      <c r="V5" s="2067"/>
      <c r="W5" s="2056" t="s">
        <v>228</v>
      </c>
      <c r="X5" s="2057"/>
      <c r="Y5" s="2058" t="s">
        <v>227</v>
      </c>
      <c r="Z5" s="2059"/>
    </row>
    <row r="6" spans="1:26" s="31" customFormat="1" ht="15.75" customHeight="1" thickBot="1">
      <c r="A6" s="2031"/>
      <c r="B6" s="2034"/>
      <c r="C6" s="2041"/>
      <c r="D6" s="2041"/>
      <c r="E6" s="2041"/>
      <c r="F6" s="2041"/>
      <c r="G6" s="2041"/>
      <c r="H6" s="2041"/>
      <c r="I6" s="2041"/>
      <c r="J6" s="2041"/>
      <c r="K6" s="2041"/>
      <c r="L6" s="2061"/>
      <c r="M6" s="55"/>
      <c r="N6" s="57"/>
      <c r="O6" s="57"/>
      <c r="P6" s="56"/>
      <c r="Q6" s="57"/>
      <c r="R6" s="57"/>
      <c r="S6" s="57"/>
      <c r="T6" s="58"/>
      <c r="U6" s="58"/>
      <c r="V6" s="57"/>
      <c r="W6" s="57"/>
      <c r="X6" s="59"/>
      <c r="Y6" s="59"/>
      <c r="Z6" s="60"/>
    </row>
    <row r="7" spans="1:26" s="31" customFormat="1" ht="71.25" customHeight="1" thickBot="1">
      <c r="A7" s="2031"/>
      <c r="B7" s="2034"/>
      <c r="C7" s="2041"/>
      <c r="D7" s="2041"/>
      <c r="E7" s="2041"/>
      <c r="F7" s="2041"/>
      <c r="G7" s="2041"/>
      <c r="H7" s="2041"/>
      <c r="I7" s="2041"/>
      <c r="J7" s="2041"/>
      <c r="K7" s="2041"/>
      <c r="L7" s="2061"/>
      <c r="M7" s="62" t="s">
        <v>53</v>
      </c>
      <c r="N7" s="63" t="s">
        <v>219</v>
      </c>
      <c r="O7" s="62" t="s">
        <v>53</v>
      </c>
      <c r="P7" s="63" t="s">
        <v>219</v>
      </c>
      <c r="Q7" s="62" t="s">
        <v>53</v>
      </c>
      <c r="R7" s="63" t="s">
        <v>219</v>
      </c>
      <c r="S7" s="62" t="s">
        <v>53</v>
      </c>
      <c r="T7" s="63" t="s">
        <v>219</v>
      </c>
      <c r="U7" s="62" t="s">
        <v>53</v>
      </c>
      <c r="V7" s="63" t="s">
        <v>219</v>
      </c>
      <c r="W7" s="62" t="s">
        <v>53</v>
      </c>
      <c r="X7" s="63" t="s">
        <v>219</v>
      </c>
      <c r="Y7" s="62"/>
      <c r="Z7" s="63"/>
    </row>
    <row r="8" spans="1:26" s="31" customFormat="1" ht="71.25" customHeight="1" hidden="1">
      <c r="A8" s="2032"/>
      <c r="B8" s="2035"/>
      <c r="C8" s="2042"/>
      <c r="D8" s="2042"/>
      <c r="E8" s="2042"/>
      <c r="F8" s="2042"/>
      <c r="G8" s="2042"/>
      <c r="H8" s="2042"/>
      <c r="I8" s="2042"/>
      <c r="J8" s="2042"/>
      <c r="K8" s="2042"/>
      <c r="L8" s="2062"/>
      <c r="M8" s="61" t="s">
        <v>53</v>
      </c>
      <c r="N8" s="61"/>
      <c r="O8" s="33"/>
      <c r="P8" s="33" t="s">
        <v>53</v>
      </c>
      <c r="Q8" s="33" t="s">
        <v>53</v>
      </c>
      <c r="R8" s="33"/>
      <c r="S8" s="33"/>
      <c r="T8" s="33" t="s">
        <v>53</v>
      </c>
      <c r="U8" s="33"/>
      <c r="V8" s="33" t="s">
        <v>53</v>
      </c>
      <c r="W8" s="33"/>
      <c r="X8" s="33" t="s">
        <v>53</v>
      </c>
      <c r="Y8" s="64"/>
      <c r="Z8" s="34"/>
    </row>
    <row r="9" spans="1:26" s="32" customFormat="1" ht="19.5" thickBot="1">
      <c r="A9" s="35">
        <v>1</v>
      </c>
      <c r="B9" s="36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8">
        <v>13</v>
      </c>
      <c r="M9" s="2063">
        <v>13</v>
      </c>
      <c r="N9" s="2064"/>
      <c r="O9" s="2063">
        <v>14</v>
      </c>
      <c r="P9" s="2064"/>
      <c r="Q9" s="2063">
        <v>15</v>
      </c>
      <c r="R9" s="2064"/>
      <c r="S9" s="2063">
        <v>16</v>
      </c>
      <c r="T9" s="2064"/>
      <c r="U9" s="2063">
        <v>17</v>
      </c>
      <c r="V9" s="2064"/>
      <c r="W9" s="2063">
        <v>18</v>
      </c>
      <c r="X9" s="2064"/>
      <c r="Y9" s="2063">
        <v>19</v>
      </c>
      <c r="Z9" s="2064"/>
    </row>
    <row r="10" spans="1:26" s="31" customFormat="1" ht="16.5" thickBot="1">
      <c r="A10" s="2068" t="s">
        <v>144</v>
      </c>
      <c r="B10" s="2069"/>
      <c r="C10" s="2069"/>
      <c r="D10" s="2069"/>
      <c r="E10" s="2069"/>
      <c r="F10" s="2069"/>
      <c r="G10" s="2069"/>
      <c r="H10" s="2069"/>
      <c r="I10" s="2069"/>
      <c r="J10" s="2069"/>
      <c r="K10" s="2069"/>
      <c r="L10" s="2069"/>
      <c r="M10" s="2069"/>
      <c r="N10" s="2069"/>
      <c r="O10" s="2069"/>
      <c r="P10" s="2069"/>
      <c r="Q10" s="2069"/>
      <c r="R10" s="2069"/>
      <c r="S10" s="2069"/>
      <c r="T10" s="2069"/>
      <c r="U10" s="2069"/>
      <c r="V10" s="2069"/>
      <c r="W10" s="2069"/>
      <c r="X10" s="2069"/>
      <c r="Y10" s="2069"/>
      <c r="Z10" s="2069"/>
    </row>
    <row r="11" spans="1:26" s="31" customFormat="1" ht="16.5" thickBot="1">
      <c r="A11" s="2063" t="s">
        <v>130</v>
      </c>
      <c r="B11" s="2070"/>
      <c r="C11" s="2070"/>
      <c r="D11" s="2070"/>
      <c r="E11" s="2070"/>
      <c r="F11" s="2070"/>
      <c r="G11" s="2070"/>
      <c r="H11" s="2070"/>
      <c r="I11" s="2070"/>
      <c r="J11" s="2070"/>
      <c r="K11" s="2070"/>
      <c r="L11" s="2070"/>
      <c r="M11" s="2070"/>
      <c r="N11" s="2070"/>
      <c r="O11" s="2070"/>
      <c r="P11" s="2070"/>
      <c r="Q11" s="2070"/>
      <c r="R11" s="2070"/>
      <c r="S11" s="2070"/>
      <c r="T11" s="2070"/>
      <c r="U11" s="2070"/>
      <c r="V11" s="2070"/>
      <c r="W11" s="2070"/>
      <c r="X11" s="2070"/>
      <c r="Y11" s="2070"/>
      <c r="Z11" s="2064"/>
    </row>
    <row r="12" spans="1:26" s="39" customFormat="1" ht="49.5" customHeight="1" thickBot="1">
      <c r="A12" s="108">
        <v>1</v>
      </c>
      <c r="B12" s="566" t="s">
        <v>189</v>
      </c>
      <c r="C12" s="966"/>
      <c r="D12" s="567"/>
      <c r="E12" s="965"/>
      <c r="F12" s="568">
        <f>F13+F14</f>
        <v>6.5</v>
      </c>
      <c r="G12" s="569">
        <f>F12*30</f>
        <v>195</v>
      </c>
      <c r="H12" s="110"/>
      <c r="I12" s="111"/>
      <c r="J12" s="111"/>
      <c r="K12" s="111"/>
      <c r="L12" s="112"/>
      <c r="M12" s="83"/>
      <c r="N12" s="154"/>
      <c r="O12" s="83"/>
      <c r="P12" s="154"/>
      <c r="Q12" s="83"/>
      <c r="R12" s="154"/>
      <c r="S12" s="83"/>
      <c r="T12" s="154"/>
      <c r="U12" s="83"/>
      <c r="V12" s="154"/>
      <c r="W12" s="83"/>
      <c r="X12" s="154"/>
      <c r="Y12" s="83"/>
      <c r="Z12" s="154"/>
    </row>
    <row r="13" spans="1:26" s="39" customFormat="1" ht="16.5" thickBot="1">
      <c r="A13" s="434"/>
      <c r="B13" s="570" t="s">
        <v>55</v>
      </c>
      <c r="C13" s="571"/>
      <c r="D13" s="572"/>
      <c r="E13" s="573"/>
      <c r="F13" s="574">
        <v>5</v>
      </c>
      <c r="G13" s="569">
        <f>F13*30</f>
        <v>150</v>
      </c>
      <c r="H13" s="436"/>
      <c r="I13" s="115"/>
      <c r="J13" s="115"/>
      <c r="K13" s="115"/>
      <c r="L13" s="437"/>
      <c r="M13" s="438"/>
      <c r="N13" s="439"/>
      <c r="O13" s="438"/>
      <c r="P13" s="439"/>
      <c r="Q13" s="438"/>
      <c r="R13" s="439"/>
      <c r="S13" s="438"/>
      <c r="T13" s="439"/>
      <c r="U13" s="438"/>
      <c r="V13" s="439"/>
      <c r="W13" s="438"/>
      <c r="X13" s="439"/>
      <c r="Y13" s="438"/>
      <c r="Z13" s="439"/>
    </row>
    <row r="14" spans="1:26" s="39" customFormat="1" ht="16.5" thickBot="1">
      <c r="A14" s="434"/>
      <c r="B14" s="333" t="s">
        <v>124</v>
      </c>
      <c r="C14" s="620"/>
      <c r="D14" s="621">
        <v>10</v>
      </c>
      <c r="E14" s="622"/>
      <c r="F14" s="243">
        <v>1.5</v>
      </c>
      <c r="G14" s="623">
        <f>F14*30</f>
        <v>45</v>
      </c>
      <c r="H14" s="624">
        <v>4</v>
      </c>
      <c r="I14" s="625"/>
      <c r="J14" s="625"/>
      <c r="K14" s="625">
        <v>4</v>
      </c>
      <c r="L14" s="626">
        <f>G14-H14</f>
        <v>41</v>
      </c>
      <c r="M14" s="627"/>
      <c r="N14" s="628"/>
      <c r="O14" s="627"/>
      <c r="P14" s="628"/>
      <c r="Q14" s="627"/>
      <c r="R14" s="628"/>
      <c r="S14" s="627"/>
      <c r="T14" s="628"/>
      <c r="U14" s="627"/>
      <c r="V14" s="628"/>
      <c r="W14" s="627">
        <v>4</v>
      </c>
      <c r="X14" s="439">
        <v>0</v>
      </c>
      <c r="Y14" s="627"/>
      <c r="Z14" s="439"/>
    </row>
    <row r="15" spans="1:26" s="39" customFormat="1" ht="16.5" thickBot="1">
      <c r="A15" s="116">
        <v>2</v>
      </c>
      <c r="B15" s="331" t="s">
        <v>140</v>
      </c>
      <c r="C15" s="166" t="s">
        <v>138</v>
      </c>
      <c r="D15" s="102"/>
      <c r="E15" s="167"/>
      <c r="F15" s="575">
        <v>4.5</v>
      </c>
      <c r="G15" s="109">
        <f aca="true" t="shared" si="0" ref="G15:G23">F15*30</f>
        <v>135</v>
      </c>
      <c r="H15" s="168"/>
      <c r="I15" s="115"/>
      <c r="J15" s="102"/>
      <c r="K15" s="115"/>
      <c r="L15" s="165"/>
      <c r="M15" s="168"/>
      <c r="N15" s="169"/>
      <c r="O15" s="168"/>
      <c r="P15" s="169"/>
      <c r="Q15" s="168"/>
      <c r="R15" s="169"/>
      <c r="S15" s="168"/>
      <c r="T15" s="169"/>
      <c r="U15" s="168"/>
      <c r="V15" s="169"/>
      <c r="W15" s="168"/>
      <c r="X15" s="169"/>
      <c r="Y15" s="168"/>
      <c r="Z15" s="169"/>
    </row>
    <row r="16" spans="1:26" s="39" customFormat="1" ht="32.25" thickBot="1">
      <c r="A16" s="116">
        <v>3</v>
      </c>
      <c r="B16" s="331" t="s">
        <v>141</v>
      </c>
      <c r="C16" s="166"/>
      <c r="D16" s="102" t="s">
        <v>139</v>
      </c>
      <c r="E16" s="167"/>
      <c r="F16" s="576">
        <v>3</v>
      </c>
      <c r="G16" s="109">
        <f t="shared" si="0"/>
        <v>90</v>
      </c>
      <c r="H16" s="168"/>
      <c r="I16" s="102"/>
      <c r="J16" s="102"/>
      <c r="K16" s="115"/>
      <c r="L16" s="165"/>
      <c r="M16" s="159"/>
      <c r="N16" s="160"/>
      <c r="O16" s="159"/>
      <c r="P16" s="160"/>
      <c r="Q16" s="159"/>
      <c r="R16" s="160"/>
      <c r="S16" s="159"/>
      <c r="T16" s="160"/>
      <c r="U16" s="159"/>
      <c r="V16" s="160"/>
      <c r="W16" s="159"/>
      <c r="X16" s="160"/>
      <c r="Y16" s="159"/>
      <c r="Z16" s="160"/>
    </row>
    <row r="17" spans="1:26" s="39" customFormat="1" ht="32.25" thickBot="1">
      <c r="A17" s="341">
        <v>4</v>
      </c>
      <c r="B17" s="332" t="s">
        <v>142</v>
      </c>
      <c r="C17" s="171" t="s">
        <v>138</v>
      </c>
      <c r="D17" s="207"/>
      <c r="E17" s="173"/>
      <c r="F17" s="577">
        <v>3</v>
      </c>
      <c r="G17" s="317">
        <f t="shared" si="0"/>
        <v>90</v>
      </c>
      <c r="H17" s="174"/>
      <c r="I17" s="172"/>
      <c r="J17" s="172"/>
      <c r="K17" s="118"/>
      <c r="L17" s="294"/>
      <c r="M17" s="181"/>
      <c r="N17" s="182"/>
      <c r="O17" s="181"/>
      <c r="P17" s="182"/>
      <c r="Q17" s="181"/>
      <c r="R17" s="182"/>
      <c r="S17" s="181"/>
      <c r="T17" s="182"/>
      <c r="U17" s="181"/>
      <c r="V17" s="182"/>
      <c r="W17" s="181"/>
      <c r="X17" s="182"/>
      <c r="Y17" s="181"/>
      <c r="Z17" s="182"/>
    </row>
    <row r="18" spans="1:26" s="39" customFormat="1" ht="16.5" thickBot="1">
      <c r="A18" s="328">
        <v>6</v>
      </c>
      <c r="B18" s="329" t="s">
        <v>143</v>
      </c>
      <c r="C18" s="330"/>
      <c r="D18" s="121"/>
      <c r="E18" s="122"/>
      <c r="F18" s="578">
        <v>4.5</v>
      </c>
      <c r="G18" s="275">
        <f t="shared" si="0"/>
        <v>135</v>
      </c>
      <c r="H18" s="253"/>
      <c r="I18" s="121"/>
      <c r="J18" s="121"/>
      <c r="K18" s="254">
        <f>H18-I18</f>
        <v>0</v>
      </c>
      <c r="L18" s="256"/>
      <c r="M18" s="184"/>
      <c r="N18" s="236"/>
      <c r="O18" s="184"/>
      <c r="P18" s="236"/>
      <c r="Q18" s="184"/>
      <c r="R18" s="236"/>
      <c r="S18" s="184"/>
      <c r="T18" s="236"/>
      <c r="U18" s="184"/>
      <c r="V18" s="236"/>
      <c r="W18" s="184"/>
      <c r="X18" s="236"/>
      <c r="Y18" s="184"/>
      <c r="Z18" s="236"/>
    </row>
    <row r="19" spans="1:26" s="39" customFormat="1" ht="15.75">
      <c r="A19" s="319"/>
      <c r="B19" s="320" t="s">
        <v>55</v>
      </c>
      <c r="C19" s="321"/>
      <c r="D19" s="322"/>
      <c r="E19" s="323"/>
      <c r="F19" s="579">
        <v>3</v>
      </c>
      <c r="G19" s="324">
        <f t="shared" si="0"/>
        <v>90</v>
      </c>
      <c r="H19" s="325"/>
      <c r="I19" s="323"/>
      <c r="J19" s="323"/>
      <c r="K19" s="323"/>
      <c r="L19" s="323"/>
      <c r="M19" s="326"/>
      <c r="N19" s="327"/>
      <c r="O19" s="244"/>
      <c r="P19" s="327"/>
      <c r="Q19" s="244"/>
      <c r="R19" s="327"/>
      <c r="S19" s="244"/>
      <c r="T19" s="327"/>
      <c r="U19" s="244"/>
      <c r="V19" s="327"/>
      <c r="W19" s="244"/>
      <c r="X19" s="327"/>
      <c r="Y19" s="244"/>
      <c r="Z19" s="327"/>
    </row>
    <row r="20" spans="1:26" s="39" customFormat="1" ht="16.5" thickBot="1">
      <c r="A20" s="315"/>
      <c r="B20" s="333" t="s">
        <v>56</v>
      </c>
      <c r="C20" s="334">
        <v>6</v>
      </c>
      <c r="D20" s="335"/>
      <c r="E20" s="335"/>
      <c r="F20" s="580">
        <v>1.5</v>
      </c>
      <c r="G20" s="336">
        <f t="shared" si="0"/>
        <v>45</v>
      </c>
      <c r="H20" s="337">
        <v>4</v>
      </c>
      <c r="I20" s="338">
        <v>4</v>
      </c>
      <c r="J20" s="338"/>
      <c r="K20" s="335"/>
      <c r="L20" s="338">
        <v>41</v>
      </c>
      <c r="M20" s="339"/>
      <c r="N20" s="318"/>
      <c r="O20" s="174">
        <v>4</v>
      </c>
      <c r="P20" s="318">
        <v>0</v>
      </c>
      <c r="Q20" s="174"/>
      <c r="R20" s="318"/>
      <c r="S20" s="174"/>
      <c r="T20" s="318"/>
      <c r="U20" s="174"/>
      <c r="V20" s="318"/>
      <c r="W20" s="174"/>
      <c r="X20" s="318"/>
      <c r="Y20" s="174"/>
      <c r="Z20" s="318"/>
    </row>
    <row r="21" spans="1:26" s="41" customFormat="1" ht="21" customHeight="1" thickBot="1">
      <c r="A21" s="2071" t="s">
        <v>220</v>
      </c>
      <c r="B21" s="2072"/>
      <c r="C21" s="278"/>
      <c r="D21" s="279"/>
      <c r="E21" s="280"/>
      <c r="F21" s="281">
        <f>F12+F15+F16+F17+F18</f>
        <v>21.5</v>
      </c>
      <c r="G21" s="281">
        <f>G22+G23</f>
        <v>645</v>
      </c>
      <c r="H21" s="282">
        <f>H12+H15+H16+H17+H18+H20</f>
        <v>4</v>
      </c>
      <c r="I21" s="282">
        <f>I12+I15+I16+I17+I18+I20</f>
        <v>4</v>
      </c>
      <c r="J21" s="282">
        <f>J12+J15+J16+J17+J18+J20</f>
        <v>0</v>
      </c>
      <c r="K21" s="282">
        <f>K12+K15+K16+K17+K18+K20</f>
        <v>0</v>
      </c>
      <c r="L21" s="282">
        <f>L12+L15+L16+L17+L18+L20</f>
        <v>41</v>
      </c>
      <c r="M21" s="282">
        <f aca="true" t="shared" si="1" ref="M21:R21">SUM(M12:M20)</f>
        <v>0</v>
      </c>
      <c r="N21" s="282">
        <f t="shared" si="1"/>
        <v>0</v>
      </c>
      <c r="O21" s="282">
        <f t="shared" si="1"/>
        <v>4</v>
      </c>
      <c r="P21" s="282">
        <f t="shared" si="1"/>
        <v>0</v>
      </c>
      <c r="Q21" s="282">
        <f t="shared" si="1"/>
        <v>0</v>
      </c>
      <c r="R21" s="282">
        <f t="shared" si="1"/>
        <v>0</v>
      </c>
      <c r="S21" s="282">
        <v>4</v>
      </c>
      <c r="T21" s="282">
        <f>SUM(T12:T121)</f>
        <v>0</v>
      </c>
      <c r="U21" s="282">
        <f>SUM(U12:U20)</f>
        <v>0</v>
      </c>
      <c r="V21" s="282">
        <f>SUM(V12:V20)</f>
        <v>0</v>
      </c>
      <c r="W21" s="282">
        <f>SUM(W12:W20)</f>
        <v>4</v>
      </c>
      <c r="X21" s="282">
        <f>SUM(X12:X20)</f>
        <v>0</v>
      </c>
      <c r="Y21" s="282"/>
      <c r="Z21" s="282"/>
    </row>
    <row r="22" spans="1:26" s="41" customFormat="1" ht="21" customHeight="1" thickBot="1">
      <c r="A22" s="1961" t="s">
        <v>69</v>
      </c>
      <c r="B22" s="1962"/>
      <c r="C22" s="283"/>
      <c r="D22" s="284"/>
      <c r="E22" s="284"/>
      <c r="F22" s="285">
        <f>F13+F15+F16+F17+F19</f>
        <v>18.5</v>
      </c>
      <c r="G22" s="285">
        <f>G13+G15+G16+G17+G19</f>
        <v>555</v>
      </c>
      <c r="H22" s="284"/>
      <c r="I22" s="284"/>
      <c r="J22" s="284"/>
      <c r="K22" s="284"/>
      <c r="L22" s="284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7"/>
      <c r="Z22" s="277"/>
    </row>
    <row r="23" spans="1:26" s="39" customFormat="1" ht="21" customHeight="1" thickBot="1">
      <c r="A23" s="124" t="s">
        <v>70</v>
      </c>
      <c r="B23" s="276"/>
      <c r="C23" s="288"/>
      <c r="D23" s="289"/>
      <c r="E23" s="290"/>
      <c r="F23" s="291">
        <f>F14+F20</f>
        <v>3</v>
      </c>
      <c r="G23" s="292">
        <f t="shared" si="0"/>
        <v>90</v>
      </c>
      <c r="H23" s="291">
        <f>H14+H20</f>
        <v>8</v>
      </c>
      <c r="I23" s="291">
        <f>I14+I20</f>
        <v>4</v>
      </c>
      <c r="J23" s="291">
        <f>J14+J20</f>
        <v>0</v>
      </c>
      <c r="K23" s="291">
        <f>K14+K20</f>
        <v>4</v>
      </c>
      <c r="L23" s="291">
        <f>L14+L20</f>
        <v>82</v>
      </c>
      <c r="M23" s="289" t="s">
        <v>126</v>
      </c>
      <c r="N23" s="289" t="s">
        <v>126</v>
      </c>
      <c r="O23" s="289" t="s">
        <v>127</v>
      </c>
      <c r="P23" s="289" t="s">
        <v>126</v>
      </c>
      <c r="Q23" s="289" t="s">
        <v>126</v>
      </c>
      <c r="R23" s="289" t="s">
        <v>126</v>
      </c>
      <c r="S23" s="289" t="s">
        <v>127</v>
      </c>
      <c r="T23" s="289" t="s">
        <v>126</v>
      </c>
      <c r="U23" s="289" t="s">
        <v>126</v>
      </c>
      <c r="V23" s="289" t="s">
        <v>126</v>
      </c>
      <c r="W23" s="289" t="s">
        <v>127</v>
      </c>
      <c r="X23" s="289" t="s">
        <v>126</v>
      </c>
      <c r="Y23" s="293"/>
      <c r="Z23" s="277"/>
    </row>
    <row r="24" spans="1:26" s="31" customFormat="1" ht="22.5" customHeight="1" thickBot="1">
      <c r="A24" s="1963" t="s">
        <v>190</v>
      </c>
      <c r="B24" s="1964"/>
      <c r="C24" s="1964"/>
      <c r="D24" s="1964"/>
      <c r="E24" s="1964"/>
      <c r="F24" s="1964"/>
      <c r="G24" s="1964"/>
      <c r="H24" s="1964"/>
      <c r="I24" s="1964"/>
      <c r="J24" s="1964"/>
      <c r="K24" s="1964"/>
      <c r="L24" s="1964"/>
      <c r="M24" s="1964"/>
      <c r="N24" s="1964"/>
      <c r="O24" s="1964"/>
      <c r="P24" s="1964"/>
      <c r="Q24" s="1964"/>
      <c r="R24" s="1964"/>
      <c r="S24" s="1964"/>
      <c r="T24" s="1964"/>
      <c r="U24" s="1964"/>
      <c r="V24" s="1964"/>
      <c r="W24" s="1964"/>
      <c r="X24" s="1964"/>
      <c r="Y24" s="1964"/>
      <c r="Z24" s="1965"/>
    </row>
    <row r="25" spans="1:26" s="31" customFormat="1" ht="39.75" customHeight="1" thickBot="1">
      <c r="A25" s="419">
        <v>1</v>
      </c>
      <c r="B25" s="420" t="s">
        <v>72</v>
      </c>
      <c r="C25" s="421"/>
      <c r="D25" s="422"/>
      <c r="E25" s="423"/>
      <c r="F25" s="688">
        <f>F26+F27</f>
        <v>6</v>
      </c>
      <c r="G25" s="419">
        <f>F25*30</f>
        <v>180</v>
      </c>
      <c r="H25" s="424"/>
      <c r="I25" s="279"/>
      <c r="J25" s="425"/>
      <c r="K25" s="279"/>
      <c r="L25" s="426"/>
      <c r="M25" s="427"/>
      <c r="N25" s="428"/>
      <c r="O25" s="427"/>
      <c r="P25" s="428"/>
      <c r="Q25" s="427"/>
      <c r="R25" s="428"/>
      <c r="S25" s="427"/>
      <c r="T25" s="428"/>
      <c r="U25" s="427"/>
      <c r="V25" s="428"/>
      <c r="W25" s="427"/>
      <c r="X25" s="428"/>
      <c r="Y25" s="429"/>
      <c r="Z25" s="430"/>
    </row>
    <row r="26" spans="1:26" s="31" customFormat="1" ht="19.5" customHeight="1" thickBot="1">
      <c r="A26" s="419"/>
      <c r="B26" s="630" t="s">
        <v>55</v>
      </c>
      <c r="C26" s="421"/>
      <c r="D26" s="422"/>
      <c r="E26" s="423"/>
      <c r="F26" s="688">
        <v>2.5</v>
      </c>
      <c r="G26" s="419">
        <f>F26*30</f>
        <v>75</v>
      </c>
      <c r="H26" s="424"/>
      <c r="I26" s="279"/>
      <c r="J26" s="425"/>
      <c r="K26" s="279"/>
      <c r="L26" s="426"/>
      <c r="M26" s="427"/>
      <c r="N26" s="428"/>
      <c r="O26" s="427"/>
      <c r="P26" s="428"/>
      <c r="Q26" s="427"/>
      <c r="R26" s="428"/>
      <c r="S26" s="427"/>
      <c r="T26" s="428"/>
      <c r="U26" s="427"/>
      <c r="V26" s="428"/>
      <c r="W26" s="427"/>
      <c r="X26" s="428"/>
      <c r="Y26" s="581"/>
      <c r="Z26" s="430"/>
    </row>
    <row r="27" spans="1:26" s="31" customFormat="1" ht="21" customHeight="1" thickBot="1">
      <c r="A27" s="419"/>
      <c r="B27" s="629" t="s">
        <v>56</v>
      </c>
      <c r="C27" s="421"/>
      <c r="D27" s="971">
        <v>6</v>
      </c>
      <c r="E27" s="423"/>
      <c r="F27" s="688">
        <v>3.5</v>
      </c>
      <c r="G27" s="419">
        <f>F27*30</f>
        <v>105</v>
      </c>
      <c r="H27" s="424">
        <f>I27+K27</f>
        <v>10</v>
      </c>
      <c r="I27" s="279">
        <v>8</v>
      </c>
      <c r="J27" s="425"/>
      <c r="K27" s="279">
        <v>2</v>
      </c>
      <c r="L27" s="426">
        <f>G27-H27</f>
        <v>95</v>
      </c>
      <c r="M27" s="427"/>
      <c r="N27" s="428"/>
      <c r="O27" s="641">
        <v>8</v>
      </c>
      <c r="P27" s="642">
        <v>2</v>
      </c>
      <c r="Q27" s="427"/>
      <c r="R27" s="428"/>
      <c r="S27" s="427"/>
      <c r="T27" s="428"/>
      <c r="U27" s="427"/>
      <c r="V27" s="428"/>
      <c r="W27" s="427"/>
      <c r="X27" s="428"/>
      <c r="Y27" s="581"/>
      <c r="Z27" s="430"/>
    </row>
    <row r="28" spans="1:26" s="42" customFormat="1" ht="24" customHeight="1" thickBot="1">
      <c r="A28" s="248">
        <v>2</v>
      </c>
      <c r="B28" s="329" t="s">
        <v>73</v>
      </c>
      <c r="C28" s="343"/>
      <c r="D28" s="308"/>
      <c r="E28" s="344"/>
      <c r="F28" s="376">
        <f>F29+F30</f>
        <v>6</v>
      </c>
      <c r="G28" s="248">
        <f aca="true" t="shared" si="2" ref="G28:G46">F28*30</f>
        <v>180</v>
      </c>
      <c r="H28" s="330"/>
      <c r="I28" s="121"/>
      <c r="J28" s="411"/>
      <c r="K28" s="121"/>
      <c r="L28" s="256"/>
      <c r="M28" s="253"/>
      <c r="N28" s="412"/>
      <c r="O28" s="253"/>
      <c r="P28" s="412"/>
      <c r="Q28" s="253"/>
      <c r="R28" s="412"/>
      <c r="S28" s="253"/>
      <c r="T28" s="412"/>
      <c r="U28" s="253"/>
      <c r="V28" s="412"/>
      <c r="W28" s="253"/>
      <c r="X28" s="412"/>
      <c r="Y28" s="253"/>
      <c r="Z28" s="412"/>
    </row>
    <row r="29" spans="1:26" s="42" customFormat="1" ht="19.5" customHeight="1" thickBot="1">
      <c r="A29" s="241" t="s">
        <v>57</v>
      </c>
      <c r="B29" s="259" t="s">
        <v>55</v>
      </c>
      <c r="C29" s="345"/>
      <c r="D29" s="314"/>
      <c r="E29" s="346"/>
      <c r="F29" s="688">
        <v>2.5</v>
      </c>
      <c r="G29" s="347">
        <f t="shared" si="2"/>
        <v>75</v>
      </c>
      <c r="H29" s="340"/>
      <c r="I29" s="245"/>
      <c r="J29" s="348"/>
      <c r="K29" s="245"/>
      <c r="L29" s="165"/>
      <c r="M29" s="244"/>
      <c r="N29" s="327"/>
      <c r="O29" s="244"/>
      <c r="P29" s="327"/>
      <c r="Q29" s="244"/>
      <c r="R29" s="327"/>
      <c r="S29" s="244"/>
      <c r="T29" s="327"/>
      <c r="U29" s="244"/>
      <c r="V29" s="327"/>
      <c r="W29" s="244"/>
      <c r="X29" s="327"/>
      <c r="Y29" s="244"/>
      <c r="Z29" s="327"/>
    </row>
    <row r="30" spans="1:26" s="31" customFormat="1" ht="19.5" customHeight="1" thickBot="1">
      <c r="A30" s="125" t="s">
        <v>137</v>
      </c>
      <c r="B30" s="126" t="s">
        <v>56</v>
      </c>
      <c r="C30" s="198">
        <v>5</v>
      </c>
      <c r="D30" s="180"/>
      <c r="E30" s="179"/>
      <c r="F30" s="688">
        <v>3.5</v>
      </c>
      <c r="G30" s="196">
        <f t="shared" si="2"/>
        <v>105</v>
      </c>
      <c r="H30" s="166">
        <f>I30+J30+K30</f>
        <v>12</v>
      </c>
      <c r="I30" s="102">
        <v>4</v>
      </c>
      <c r="J30" s="170">
        <v>8</v>
      </c>
      <c r="K30" s="102"/>
      <c r="L30" s="104">
        <f>G30-H30</f>
        <v>93</v>
      </c>
      <c r="M30" s="168">
        <v>8</v>
      </c>
      <c r="N30" s="169">
        <v>4</v>
      </c>
      <c r="O30" s="168"/>
      <c r="P30" s="169"/>
      <c r="Q30" s="168"/>
      <c r="R30" s="169"/>
      <c r="S30" s="168"/>
      <c r="T30" s="169"/>
      <c r="U30" s="168"/>
      <c r="V30" s="169"/>
      <c r="W30" s="168"/>
      <c r="X30" s="169"/>
      <c r="Y30" s="168"/>
      <c r="Z30" s="169"/>
    </row>
    <row r="31" spans="1:26" s="43" customFormat="1" ht="19.5" customHeight="1" thickBot="1">
      <c r="A31" s="248">
        <v>3</v>
      </c>
      <c r="B31" s="329" t="s">
        <v>74</v>
      </c>
      <c r="C31" s="250"/>
      <c r="D31" s="261"/>
      <c r="E31" s="379"/>
      <c r="F31" s="252">
        <f>F32+F33</f>
        <v>3.5</v>
      </c>
      <c r="G31" s="248">
        <f t="shared" si="2"/>
        <v>105</v>
      </c>
      <c r="H31" s="330"/>
      <c r="I31" s="121"/>
      <c r="J31" s="441"/>
      <c r="K31" s="121"/>
      <c r="L31" s="256"/>
      <c r="M31" s="257"/>
      <c r="N31" s="258"/>
      <c r="O31" s="257"/>
      <c r="P31" s="258"/>
      <c r="Q31" s="257"/>
      <c r="R31" s="258"/>
      <c r="S31" s="257"/>
      <c r="T31" s="258"/>
      <c r="U31" s="257"/>
      <c r="V31" s="258"/>
      <c r="W31" s="257"/>
      <c r="X31" s="258"/>
      <c r="Y31" s="257"/>
      <c r="Z31" s="258"/>
    </row>
    <row r="32" spans="1:26" s="42" customFormat="1" ht="18.75" customHeight="1">
      <c r="A32" s="435"/>
      <c r="B32" s="456" t="s">
        <v>55</v>
      </c>
      <c r="C32" s="457"/>
      <c r="D32" s="458"/>
      <c r="E32" s="219"/>
      <c r="F32" s="691">
        <v>1</v>
      </c>
      <c r="G32" s="196">
        <f t="shared" si="2"/>
        <v>30</v>
      </c>
      <c r="H32" s="454"/>
      <c r="I32" s="449"/>
      <c r="J32" s="447"/>
      <c r="K32" s="449"/>
      <c r="L32" s="450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197"/>
    </row>
    <row r="33" spans="1:26" s="42" customFormat="1" ht="18.75" customHeight="1" thickBot="1">
      <c r="A33" s="455"/>
      <c r="B33" s="120" t="s">
        <v>56</v>
      </c>
      <c r="C33" s="459">
        <v>6</v>
      </c>
      <c r="D33" s="460"/>
      <c r="E33" s="476"/>
      <c r="F33" s="698">
        <v>2.5</v>
      </c>
      <c r="G33" s="237">
        <f t="shared" si="2"/>
        <v>75</v>
      </c>
      <c r="H33" s="433">
        <f>K33+J33+I33</f>
        <v>6</v>
      </c>
      <c r="I33" s="461">
        <v>4</v>
      </c>
      <c r="J33" s="462"/>
      <c r="K33" s="461">
        <v>2</v>
      </c>
      <c r="L33" s="463">
        <f>G33-H33</f>
        <v>69</v>
      </c>
      <c r="M33" s="464"/>
      <c r="N33" s="464"/>
      <c r="O33" s="462">
        <v>4</v>
      </c>
      <c r="P33" s="462">
        <v>2</v>
      </c>
      <c r="Q33" s="464"/>
      <c r="R33" s="464"/>
      <c r="S33" s="464"/>
      <c r="T33" s="464"/>
      <c r="U33" s="464"/>
      <c r="V33" s="464"/>
      <c r="W33" s="464"/>
      <c r="X33" s="464"/>
      <c r="Y33" s="464"/>
      <c r="Z33" s="183"/>
    </row>
    <row r="34" spans="1:26" s="42" customFormat="1" ht="20.25" customHeight="1" thickBot="1">
      <c r="A34" s="342">
        <v>4</v>
      </c>
      <c r="B34" s="329" t="s">
        <v>79</v>
      </c>
      <c r="C34" s="343"/>
      <c r="D34" s="441"/>
      <c r="E34" s="344"/>
      <c r="F34" s="274">
        <v>4</v>
      </c>
      <c r="G34" s="248">
        <f>F34*30</f>
        <v>120</v>
      </c>
      <c r="H34" s="330"/>
      <c r="I34" s="121"/>
      <c r="J34" s="441"/>
      <c r="K34" s="121"/>
      <c r="L34" s="463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258"/>
    </row>
    <row r="35" spans="1:26" s="43" customFormat="1" ht="23.25" customHeight="1" thickBot="1">
      <c r="A35" s="451"/>
      <c r="B35" s="452" t="s">
        <v>55</v>
      </c>
      <c r="C35" s="453"/>
      <c r="D35" s="447"/>
      <c r="E35" s="477"/>
      <c r="F35" s="694">
        <v>1</v>
      </c>
      <c r="G35" s="196">
        <f>F35*30</f>
        <v>30</v>
      </c>
      <c r="H35" s="454"/>
      <c r="I35" s="449"/>
      <c r="J35" s="447"/>
      <c r="K35" s="449"/>
      <c r="L35" s="463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197"/>
    </row>
    <row r="36" spans="1:26" s="43" customFormat="1" ht="23.25" customHeight="1" thickBot="1">
      <c r="A36" s="69"/>
      <c r="B36" s="130" t="s">
        <v>56</v>
      </c>
      <c r="C36" s="475"/>
      <c r="D36" s="207">
        <v>6</v>
      </c>
      <c r="E36" s="208"/>
      <c r="F36" s="695">
        <v>3</v>
      </c>
      <c r="G36" s="237">
        <f>F36*30</f>
        <v>90</v>
      </c>
      <c r="H36" s="171">
        <f>I36+J36+K36</f>
        <v>6</v>
      </c>
      <c r="I36" s="172">
        <v>4</v>
      </c>
      <c r="J36" s="207"/>
      <c r="K36" s="172">
        <v>2</v>
      </c>
      <c r="L36" s="463">
        <f>G36-H36</f>
        <v>84</v>
      </c>
      <c r="M36" s="442"/>
      <c r="N36" s="442"/>
      <c r="O36" s="207">
        <v>4</v>
      </c>
      <c r="P36" s="207">
        <v>2</v>
      </c>
      <c r="Q36" s="442"/>
      <c r="R36" s="442"/>
      <c r="S36" s="442"/>
      <c r="T36" s="442"/>
      <c r="U36" s="442"/>
      <c r="V36" s="442"/>
      <c r="W36" s="442"/>
      <c r="X36" s="442"/>
      <c r="Y36" s="442"/>
      <c r="Z36" s="182"/>
    </row>
    <row r="37" spans="1:26" s="43" customFormat="1" ht="23.25" customHeight="1" thickBot="1">
      <c r="A37" s="248">
        <v>5</v>
      </c>
      <c r="B37" s="329" t="s">
        <v>75</v>
      </c>
      <c r="C37" s="257"/>
      <c r="D37" s="308"/>
      <c r="E37" s="258"/>
      <c r="F37" s="410">
        <f>F38+F39+F40</f>
        <v>11.5</v>
      </c>
      <c r="G37" s="248">
        <f t="shared" si="2"/>
        <v>345</v>
      </c>
      <c r="H37" s="253"/>
      <c r="I37" s="121"/>
      <c r="J37" s="411"/>
      <c r="K37" s="121"/>
      <c r="L37" s="256"/>
      <c r="M37" s="253"/>
      <c r="N37" s="412"/>
      <c r="O37" s="253"/>
      <c r="P37" s="412"/>
      <c r="Q37" s="253"/>
      <c r="R37" s="412"/>
      <c r="S37" s="253"/>
      <c r="T37" s="412"/>
      <c r="U37" s="253"/>
      <c r="V37" s="412"/>
      <c r="W37" s="253"/>
      <c r="X37" s="412"/>
      <c r="Y37" s="253"/>
      <c r="Z37" s="412"/>
    </row>
    <row r="38" spans="1:26" s="43" customFormat="1" ht="18.75" customHeight="1" thickBot="1">
      <c r="A38" s="241" t="s">
        <v>59</v>
      </c>
      <c r="B38" s="259" t="s">
        <v>55</v>
      </c>
      <c r="C38" s="409"/>
      <c r="D38" s="314"/>
      <c r="E38" s="346"/>
      <c r="F38" s="691">
        <v>4.5</v>
      </c>
      <c r="G38" s="347">
        <f t="shared" si="2"/>
        <v>135</v>
      </c>
      <c r="H38" s="340"/>
      <c r="I38" s="245"/>
      <c r="J38" s="348"/>
      <c r="K38" s="245"/>
      <c r="L38" s="165"/>
      <c r="M38" s="244"/>
      <c r="N38" s="327"/>
      <c r="O38" s="244"/>
      <c r="P38" s="327"/>
      <c r="Q38" s="244"/>
      <c r="R38" s="327"/>
      <c r="S38" s="244"/>
      <c r="T38" s="327"/>
      <c r="U38" s="244"/>
      <c r="V38" s="327"/>
      <c r="W38" s="244"/>
      <c r="X38" s="327"/>
      <c r="Y38" s="244"/>
      <c r="Z38" s="327"/>
    </row>
    <row r="39" spans="1:26" s="43" customFormat="1" ht="18.75" customHeight="1" thickBot="1">
      <c r="A39" s="147" t="s">
        <v>150</v>
      </c>
      <c r="B39" s="148" t="s">
        <v>76</v>
      </c>
      <c r="C39" s="198">
        <v>5</v>
      </c>
      <c r="D39" s="178"/>
      <c r="E39" s="179"/>
      <c r="F39" s="692">
        <v>4</v>
      </c>
      <c r="G39" s="196">
        <f t="shared" si="2"/>
        <v>120</v>
      </c>
      <c r="H39" s="166">
        <f>I39+J39+K39</f>
        <v>16</v>
      </c>
      <c r="I39" s="102">
        <v>12</v>
      </c>
      <c r="J39" s="170"/>
      <c r="K39" s="102">
        <v>4</v>
      </c>
      <c r="L39" s="104">
        <f>G39-H39</f>
        <v>104</v>
      </c>
      <c r="M39" s="168">
        <v>12</v>
      </c>
      <c r="N39" s="169">
        <v>4</v>
      </c>
      <c r="O39" s="168"/>
      <c r="P39" s="169"/>
      <c r="Q39" s="168"/>
      <c r="R39" s="169"/>
      <c r="S39" s="168"/>
      <c r="T39" s="169"/>
      <c r="U39" s="168"/>
      <c r="V39" s="169"/>
      <c r="W39" s="168"/>
      <c r="X39" s="169"/>
      <c r="Y39" s="168"/>
      <c r="Z39" s="169"/>
    </row>
    <row r="40" spans="1:26" s="42" customFormat="1" ht="16.5" customHeight="1" thickBot="1">
      <c r="A40" s="446" t="s">
        <v>151</v>
      </c>
      <c r="B40" s="372" t="s">
        <v>77</v>
      </c>
      <c r="C40" s="203">
        <v>6</v>
      </c>
      <c r="D40" s="204"/>
      <c r="E40" s="205"/>
      <c r="F40" s="693">
        <v>3</v>
      </c>
      <c r="G40" s="408">
        <f t="shared" si="2"/>
        <v>90</v>
      </c>
      <c r="H40" s="166">
        <f>I40+J40+K40</f>
        <v>12</v>
      </c>
      <c r="I40" s="172">
        <v>8</v>
      </c>
      <c r="J40" s="207"/>
      <c r="K40" s="172">
        <v>4</v>
      </c>
      <c r="L40" s="175">
        <f>G40-H40</f>
        <v>78</v>
      </c>
      <c r="M40" s="174"/>
      <c r="N40" s="318"/>
      <c r="O40" s="174">
        <v>8</v>
      </c>
      <c r="P40" s="318">
        <v>4</v>
      </c>
      <c r="Q40" s="174"/>
      <c r="R40" s="318"/>
      <c r="S40" s="174"/>
      <c r="T40" s="318"/>
      <c r="U40" s="174"/>
      <c r="V40" s="318"/>
      <c r="W40" s="174"/>
      <c r="X40" s="318"/>
      <c r="Y40" s="174"/>
      <c r="Z40" s="318"/>
    </row>
    <row r="41" spans="1:26" s="42" customFormat="1" ht="16.5" customHeight="1" thickBot="1">
      <c r="A41" s="248">
        <v>6</v>
      </c>
      <c r="B41" s="249" t="s">
        <v>78</v>
      </c>
      <c r="C41" s="443"/>
      <c r="D41" s="377"/>
      <c r="E41" s="378"/>
      <c r="F41" s="699">
        <f>F42+F43</f>
        <v>4.5</v>
      </c>
      <c r="G41" s="248">
        <f t="shared" si="2"/>
        <v>135</v>
      </c>
      <c r="H41" s="330"/>
      <c r="I41" s="121"/>
      <c r="J41" s="441"/>
      <c r="K41" s="121"/>
      <c r="L41" s="256"/>
      <c r="M41" s="253"/>
      <c r="N41" s="412"/>
      <c r="O41" s="253"/>
      <c r="P41" s="412"/>
      <c r="Q41" s="253"/>
      <c r="R41" s="412"/>
      <c r="S41" s="253"/>
      <c r="T41" s="412"/>
      <c r="U41" s="253"/>
      <c r="V41" s="412"/>
      <c r="W41" s="253"/>
      <c r="X41" s="412"/>
      <c r="Y41" s="253"/>
      <c r="Z41" s="412"/>
    </row>
    <row r="42" spans="1:26" s="42" customFormat="1" ht="16.5" customHeight="1" thickBot="1">
      <c r="A42" s="445" t="s">
        <v>61</v>
      </c>
      <c r="B42" s="444" t="s">
        <v>55</v>
      </c>
      <c r="C42" s="413"/>
      <c r="D42" s="414"/>
      <c r="E42" s="415"/>
      <c r="F42" s="700">
        <v>1.5</v>
      </c>
      <c r="G42" s="347">
        <f t="shared" si="2"/>
        <v>45</v>
      </c>
      <c r="H42" s="417"/>
      <c r="I42" s="406"/>
      <c r="J42" s="418"/>
      <c r="K42" s="406"/>
      <c r="L42" s="294"/>
      <c r="M42" s="244"/>
      <c r="N42" s="327"/>
      <c r="O42" s="244"/>
      <c r="P42" s="327"/>
      <c r="Q42" s="244"/>
      <c r="R42" s="327"/>
      <c r="S42" s="244"/>
      <c r="T42" s="327"/>
      <c r="U42" s="244"/>
      <c r="V42" s="327"/>
      <c r="W42" s="244"/>
      <c r="X42" s="327"/>
      <c r="Y42" s="244"/>
      <c r="Z42" s="327"/>
    </row>
    <row r="43" spans="1:26" s="42" customFormat="1" ht="16.5" customHeight="1" thickBot="1">
      <c r="A43" s="446" t="s">
        <v>62</v>
      </c>
      <c r="B43" s="372" t="s">
        <v>56</v>
      </c>
      <c r="C43" s="203">
        <v>5</v>
      </c>
      <c r="D43" s="204"/>
      <c r="E43" s="205"/>
      <c r="F43" s="701">
        <v>3</v>
      </c>
      <c r="G43" s="196">
        <f t="shared" si="2"/>
        <v>90</v>
      </c>
      <c r="H43" s="171">
        <f>I43+K43</f>
        <v>6</v>
      </c>
      <c r="I43" s="172">
        <v>4</v>
      </c>
      <c r="J43" s="207"/>
      <c r="K43" s="172">
        <v>2</v>
      </c>
      <c r="L43" s="175">
        <f>G43-H43</f>
        <v>84</v>
      </c>
      <c r="M43" s="168">
        <v>4</v>
      </c>
      <c r="N43" s="169">
        <v>2</v>
      </c>
      <c r="O43" s="168"/>
      <c r="P43" s="169"/>
      <c r="Q43" s="168"/>
      <c r="R43" s="169"/>
      <c r="S43" s="168"/>
      <c r="T43" s="169"/>
      <c r="U43" s="168"/>
      <c r="V43" s="169"/>
      <c r="W43" s="168"/>
      <c r="X43" s="169"/>
      <c r="Y43" s="168"/>
      <c r="Z43" s="169"/>
    </row>
    <row r="44" spans="1:26" s="42" customFormat="1" ht="16.5" customHeight="1" thickBot="1">
      <c r="A44" s="1941" t="s">
        <v>221</v>
      </c>
      <c r="B44" s="1942"/>
      <c r="C44" s="209"/>
      <c r="D44" s="189"/>
      <c r="E44" s="210"/>
      <c r="F44" s="123">
        <f>F25+F28+F31+F34+F37+F41</f>
        <v>35.5</v>
      </c>
      <c r="G44" s="631">
        <f aca="true" t="shared" si="3" ref="G44:L44">G45+G46</f>
        <v>1065</v>
      </c>
      <c r="H44" s="123"/>
      <c r="I44" s="123">
        <f t="shared" si="3"/>
        <v>44</v>
      </c>
      <c r="J44" s="123">
        <f t="shared" si="3"/>
        <v>8</v>
      </c>
      <c r="K44" s="123">
        <f t="shared" si="3"/>
        <v>16</v>
      </c>
      <c r="L44" s="123">
        <f t="shared" si="3"/>
        <v>607</v>
      </c>
      <c r="M44" s="194">
        <f aca="true" t="shared" si="4" ref="M44:S44">SUM(M25:M43)</f>
        <v>24</v>
      </c>
      <c r="N44" s="194">
        <f>SUM(N25:N43)</f>
        <v>10</v>
      </c>
      <c r="O44" s="194">
        <f>SUM(O25:O43)</f>
        <v>24</v>
      </c>
      <c r="P44" s="194">
        <f>SUM(P25:P43)</f>
        <v>10</v>
      </c>
      <c r="Q44" s="194">
        <f t="shared" si="4"/>
        <v>0</v>
      </c>
      <c r="R44" s="194">
        <f t="shared" si="4"/>
        <v>0</v>
      </c>
      <c r="S44" s="194">
        <f t="shared" si="4"/>
        <v>0</v>
      </c>
      <c r="T44" s="194">
        <f>SUM(T25:T43)</f>
        <v>0</v>
      </c>
      <c r="U44" s="194">
        <f>SUM(U25:U43)</f>
        <v>0</v>
      </c>
      <c r="V44" s="194">
        <f>SUM(V25:V43)</f>
        <v>0</v>
      </c>
      <c r="W44" s="194">
        <f>SUM(W25:W43)</f>
        <v>0</v>
      </c>
      <c r="X44" s="194">
        <f>SUM(X25:X43)</f>
        <v>0</v>
      </c>
      <c r="Y44" s="194"/>
      <c r="Z44" s="194"/>
    </row>
    <row r="45" spans="1:26" s="42" customFormat="1" ht="16.5" customHeight="1" thickBot="1">
      <c r="A45" s="1937" t="s">
        <v>69</v>
      </c>
      <c r="B45" s="1938"/>
      <c r="C45" s="209"/>
      <c r="D45" s="189"/>
      <c r="E45" s="210"/>
      <c r="F45" s="123">
        <f>F26+F29+F32+F35+F38+F42</f>
        <v>13</v>
      </c>
      <c r="G45" s="196">
        <f t="shared" si="2"/>
        <v>390</v>
      </c>
      <c r="H45" s="211"/>
      <c r="I45" s="185"/>
      <c r="J45" s="209"/>
      <c r="K45" s="185"/>
      <c r="L45" s="193"/>
      <c r="M45" s="212"/>
      <c r="N45" s="213"/>
      <c r="O45" s="214"/>
      <c r="P45" s="215"/>
      <c r="Q45" s="214"/>
      <c r="R45" s="215"/>
      <c r="S45" s="214"/>
      <c r="T45" s="215"/>
      <c r="U45" s="214"/>
      <c r="V45" s="215"/>
      <c r="W45" s="214"/>
      <c r="X45" s="215"/>
      <c r="Y45" s="214"/>
      <c r="Z45" s="215"/>
    </row>
    <row r="46" spans="1:26" s="42" customFormat="1" ht="16.5" customHeight="1" thickBot="1">
      <c r="A46" s="76" t="s">
        <v>70</v>
      </c>
      <c r="B46" s="131"/>
      <c r="C46" s="216"/>
      <c r="D46" s="216"/>
      <c r="E46" s="217"/>
      <c r="F46" s="132">
        <f>F27+F30+F33+F36+F39+F40+F43</f>
        <v>22.5</v>
      </c>
      <c r="G46" s="196">
        <f t="shared" si="2"/>
        <v>675</v>
      </c>
      <c r="H46" s="132">
        <f>H27+H30+H33+H36+H39+H40+H43</f>
        <v>68</v>
      </c>
      <c r="I46" s="132">
        <f>I27+I30+I33+I36+I39+I40+I43</f>
        <v>44</v>
      </c>
      <c r="J46" s="132">
        <f>J27+J30+J33+J36+J39+J40+J43</f>
        <v>8</v>
      </c>
      <c r="K46" s="132">
        <f>K27+K30+K33+K36+K39+K40+K43</f>
        <v>16</v>
      </c>
      <c r="L46" s="132">
        <f>L27+L30+L33+L36+L39+L40+L43</f>
        <v>607</v>
      </c>
      <c r="M46" s="195">
        <f>M44</f>
        <v>24</v>
      </c>
      <c r="N46" s="195">
        <f aca="true" t="shared" si="5" ref="N46:X46">N44</f>
        <v>10</v>
      </c>
      <c r="O46" s="195">
        <f t="shared" si="5"/>
        <v>24</v>
      </c>
      <c r="P46" s="195">
        <f t="shared" si="5"/>
        <v>10</v>
      </c>
      <c r="Q46" s="195">
        <f t="shared" si="5"/>
        <v>0</v>
      </c>
      <c r="R46" s="195">
        <f t="shared" si="5"/>
        <v>0</v>
      </c>
      <c r="S46" s="195">
        <f t="shared" si="5"/>
        <v>0</v>
      </c>
      <c r="T46" s="195">
        <f t="shared" si="5"/>
        <v>0</v>
      </c>
      <c r="U46" s="195">
        <f t="shared" si="5"/>
        <v>0</v>
      </c>
      <c r="V46" s="195">
        <f t="shared" si="5"/>
        <v>0</v>
      </c>
      <c r="W46" s="195">
        <f t="shared" si="5"/>
        <v>0</v>
      </c>
      <c r="X46" s="195">
        <f t="shared" si="5"/>
        <v>0</v>
      </c>
      <c r="Y46" s="195"/>
      <c r="Z46" s="195"/>
    </row>
    <row r="47" spans="1:26" s="42" customFormat="1" ht="16.5" customHeight="1" thickBot="1">
      <c r="A47" s="1966"/>
      <c r="B47" s="1967"/>
      <c r="C47" s="1967"/>
      <c r="D47" s="1967"/>
      <c r="E47" s="1967"/>
      <c r="F47" s="1967"/>
      <c r="G47" s="1967"/>
      <c r="H47" s="1967"/>
      <c r="I47" s="1967"/>
      <c r="J47" s="1967"/>
      <c r="K47" s="1967"/>
      <c r="L47" s="1967"/>
      <c r="M47" s="1967"/>
      <c r="N47" s="1967"/>
      <c r="O47" s="1967"/>
      <c r="P47" s="1967"/>
      <c r="Q47" s="1967"/>
      <c r="R47" s="1967"/>
      <c r="S47" s="1967"/>
      <c r="T47" s="1967"/>
      <c r="U47" s="1967"/>
      <c r="V47" s="1967"/>
      <c r="W47" s="1967"/>
      <c r="X47" s="1967"/>
      <c r="Y47" s="1967"/>
      <c r="Z47" s="1968"/>
    </row>
    <row r="48" spans="1:26" s="42" customFormat="1" ht="16.5" customHeight="1" thickBot="1">
      <c r="A48" s="2010" t="s">
        <v>145</v>
      </c>
      <c r="B48" s="2011"/>
      <c r="C48" s="2011"/>
      <c r="D48" s="2011"/>
      <c r="E48" s="2011"/>
      <c r="F48" s="2011"/>
      <c r="G48" s="2011"/>
      <c r="H48" s="2011"/>
      <c r="I48" s="2011"/>
      <c r="J48" s="2011"/>
      <c r="K48" s="2011"/>
      <c r="L48" s="2011"/>
      <c r="M48" s="2011"/>
      <c r="N48" s="2011"/>
      <c r="O48" s="2011"/>
      <c r="P48" s="2011"/>
      <c r="Q48" s="2011"/>
      <c r="R48" s="2011"/>
      <c r="S48" s="2011"/>
      <c r="T48" s="2011"/>
      <c r="U48" s="2011"/>
      <c r="V48" s="2011"/>
      <c r="W48" s="2011"/>
      <c r="X48" s="2011"/>
      <c r="Y48" s="2011"/>
      <c r="Z48" s="2012"/>
    </row>
    <row r="49" spans="1:27" s="43" customFormat="1" ht="18.75" customHeight="1" thickBot="1">
      <c r="A49" s="248">
        <v>1</v>
      </c>
      <c r="B49" s="329" t="s">
        <v>82</v>
      </c>
      <c r="C49" s="395"/>
      <c r="D49" s="375"/>
      <c r="E49" s="1010">
        <f aca="true" t="shared" si="6" ref="E49:E58">C49+D49</f>
        <v>0</v>
      </c>
      <c r="F49" s="685">
        <f>F50+F51</f>
        <v>5</v>
      </c>
      <c r="G49" s="469"/>
      <c r="H49" s="78"/>
      <c r="I49" s="396"/>
      <c r="J49" s="79"/>
      <c r="K49" s="79"/>
      <c r="L49" s="74"/>
      <c r="M49" s="89"/>
      <c r="N49" s="90"/>
      <c r="O49" s="89"/>
      <c r="P49" s="90"/>
      <c r="Q49" s="89"/>
      <c r="R49" s="90"/>
      <c r="S49" s="89"/>
      <c r="T49" s="90"/>
      <c r="U49" s="89"/>
      <c r="V49" s="90"/>
      <c r="W49" s="89"/>
      <c r="X49" s="90"/>
      <c r="Y49" s="89"/>
      <c r="Z49" s="90"/>
      <c r="AA49" s="31">
        <f>COUNTIF(H49:H121,"&gt;0")</f>
        <v>27</v>
      </c>
    </row>
    <row r="50" spans="1:27" s="43" customFormat="1" ht="17.25" customHeight="1" thickBot="1">
      <c r="A50" s="368" t="s">
        <v>54</v>
      </c>
      <c r="B50" s="400" t="s">
        <v>55</v>
      </c>
      <c r="C50" s="401">
        <v>2</v>
      </c>
      <c r="D50" s="559">
        <v>3</v>
      </c>
      <c r="E50" s="1010">
        <f t="shared" si="6"/>
        <v>5</v>
      </c>
      <c r="F50" s="696">
        <v>2</v>
      </c>
      <c r="G50" s="533"/>
      <c r="H50" s="405"/>
      <c r="I50" s="118"/>
      <c r="J50" s="406"/>
      <c r="K50" s="406"/>
      <c r="L50" s="294"/>
      <c r="M50" s="373"/>
      <c r="N50" s="374"/>
      <c r="O50" s="373"/>
      <c r="P50" s="374"/>
      <c r="Q50" s="373"/>
      <c r="R50" s="374"/>
      <c r="S50" s="373"/>
      <c r="T50" s="374"/>
      <c r="U50" s="373"/>
      <c r="V50" s="374"/>
      <c r="W50" s="373"/>
      <c r="X50" s="374"/>
      <c r="Y50" s="373"/>
      <c r="Z50" s="374"/>
      <c r="AA50" s="31"/>
    </row>
    <row r="51" spans="1:27" s="43" customFormat="1" ht="17.25" customHeight="1" thickBot="1">
      <c r="A51" s="542" t="s">
        <v>137</v>
      </c>
      <c r="B51" s="543" t="s">
        <v>56</v>
      </c>
      <c r="C51" s="240"/>
      <c r="D51" s="223"/>
      <c r="E51" s="1010">
        <f t="shared" si="6"/>
        <v>0</v>
      </c>
      <c r="F51" s="697">
        <v>3</v>
      </c>
      <c r="G51" s="545">
        <f>F51*30</f>
        <v>90</v>
      </c>
      <c r="H51" s="192">
        <f>I51+J51+K51</f>
        <v>6</v>
      </c>
      <c r="I51" s="119">
        <v>4</v>
      </c>
      <c r="J51" s="172"/>
      <c r="K51" s="192">
        <v>2</v>
      </c>
      <c r="L51" s="192">
        <f>G51-H51</f>
        <v>84</v>
      </c>
      <c r="M51" s="442"/>
      <c r="N51" s="442"/>
      <c r="O51" s="442"/>
      <c r="P51" s="442"/>
      <c r="Q51" s="207">
        <v>4</v>
      </c>
      <c r="R51" s="207">
        <v>2</v>
      </c>
      <c r="S51" s="442"/>
      <c r="T51" s="442"/>
      <c r="U51" s="442"/>
      <c r="V51" s="442"/>
      <c r="W51" s="442"/>
      <c r="X51" s="442"/>
      <c r="Y51" s="442"/>
      <c r="Z51" s="442"/>
      <c r="AA51" s="1007"/>
    </row>
    <row r="52" spans="1:27" s="43" customFormat="1" ht="16.5" thickBot="1">
      <c r="A52" s="272">
        <v>2</v>
      </c>
      <c r="B52" s="273" t="s">
        <v>84</v>
      </c>
      <c r="C52" s="96"/>
      <c r="D52" s="227"/>
      <c r="E52" s="1010">
        <f t="shared" si="6"/>
        <v>0</v>
      </c>
      <c r="F52" s="398">
        <f>F53+F54</f>
        <v>3</v>
      </c>
      <c r="G52" s="547"/>
      <c r="H52" s="184"/>
      <c r="I52" s="247"/>
      <c r="J52" s="185"/>
      <c r="K52" s="190"/>
      <c r="L52" s="191"/>
      <c r="M52" s="187"/>
      <c r="N52" s="188"/>
      <c r="O52" s="187"/>
      <c r="P52" s="188"/>
      <c r="Q52" s="187"/>
      <c r="R52" s="188"/>
      <c r="S52" s="187"/>
      <c r="T52" s="188"/>
      <c r="U52" s="187"/>
      <c r="V52" s="188"/>
      <c r="W52" s="187"/>
      <c r="X52" s="188"/>
      <c r="Y52" s="187"/>
      <c r="Z52" s="188"/>
      <c r="AA52" s="1007">
        <f>SUMIF(H49:H54,"&gt;0",F49:F54)</f>
        <v>4.5</v>
      </c>
    </row>
    <row r="53" spans="1:27" s="43" customFormat="1" ht="16.5" thickBot="1">
      <c r="A53" s="540" t="s">
        <v>57</v>
      </c>
      <c r="B53" s="546" t="s">
        <v>55</v>
      </c>
      <c r="C53" s="262">
        <v>1.5</v>
      </c>
      <c r="D53" s="262">
        <v>1.5</v>
      </c>
      <c r="E53" s="1010">
        <f t="shared" si="6"/>
        <v>3</v>
      </c>
      <c r="F53" s="313">
        <v>1.5</v>
      </c>
      <c r="G53" s="541"/>
      <c r="H53" s="245"/>
      <c r="I53" s="115"/>
      <c r="J53" s="245"/>
      <c r="K53" s="246"/>
      <c r="L53" s="246"/>
      <c r="M53" s="548"/>
      <c r="N53" s="548"/>
      <c r="O53" s="548"/>
      <c r="P53" s="548"/>
      <c r="Q53" s="548"/>
      <c r="R53" s="548"/>
      <c r="S53" s="548"/>
      <c r="T53" s="548"/>
      <c r="U53" s="548"/>
      <c r="V53" s="548"/>
      <c r="W53" s="548"/>
      <c r="X53" s="548"/>
      <c r="Y53" s="548"/>
      <c r="Z53" s="548"/>
      <c r="AA53" s="1007"/>
    </row>
    <row r="54" spans="1:27" s="43" customFormat="1" ht="16.5" thickBot="1">
      <c r="A54" s="534" t="s">
        <v>131</v>
      </c>
      <c r="B54" s="535" t="s">
        <v>56</v>
      </c>
      <c r="C54" s="180"/>
      <c r="D54" s="180"/>
      <c r="E54" s="1010">
        <f t="shared" si="6"/>
        <v>0</v>
      </c>
      <c r="F54" s="295">
        <v>1.5</v>
      </c>
      <c r="G54" s="299">
        <f>F54*30</f>
        <v>45</v>
      </c>
      <c r="H54" s="194">
        <f>I54</f>
        <v>4</v>
      </c>
      <c r="I54" s="516">
        <v>4</v>
      </c>
      <c r="J54" s="517"/>
      <c r="K54" s="536"/>
      <c r="L54" s="235">
        <f>G54-H54</f>
        <v>41</v>
      </c>
      <c r="M54" s="187"/>
      <c r="N54" s="188"/>
      <c r="O54" s="187"/>
      <c r="P54" s="188"/>
      <c r="Q54" s="214">
        <v>4</v>
      </c>
      <c r="R54" s="215">
        <v>0</v>
      </c>
      <c r="S54" s="187"/>
      <c r="T54" s="188"/>
      <c r="U54" s="187"/>
      <c r="V54" s="188"/>
      <c r="W54" s="187"/>
      <c r="X54" s="188"/>
      <c r="Y54" s="187"/>
      <c r="Z54" s="188"/>
      <c r="AA54" s="1007"/>
    </row>
    <row r="55" spans="1:27" s="43" customFormat="1" ht="16.5" thickBot="1">
      <c r="A55" s="248">
        <v>3</v>
      </c>
      <c r="B55" s="329" t="s">
        <v>85</v>
      </c>
      <c r="C55" s="211"/>
      <c r="D55" s="185"/>
      <c r="E55" s="1010">
        <f t="shared" si="6"/>
        <v>0</v>
      </c>
      <c r="F55" s="721">
        <v>4</v>
      </c>
      <c r="G55" s="469"/>
      <c r="H55" s="184"/>
      <c r="I55" s="247"/>
      <c r="J55" s="185"/>
      <c r="K55" s="190"/>
      <c r="L55" s="193"/>
      <c r="M55" s="187"/>
      <c r="N55" s="188"/>
      <c r="O55" s="187"/>
      <c r="P55" s="188"/>
      <c r="Q55" s="187"/>
      <c r="R55" s="188"/>
      <c r="S55" s="187"/>
      <c r="T55" s="188"/>
      <c r="U55" s="187"/>
      <c r="V55" s="188"/>
      <c r="W55" s="187"/>
      <c r="X55" s="188"/>
      <c r="Y55" s="187"/>
      <c r="Z55" s="188"/>
      <c r="AA55" s="1007"/>
    </row>
    <row r="56" spans="1:27" s="43" customFormat="1" ht="16.5" thickBot="1">
      <c r="A56" s="241" t="s">
        <v>172</v>
      </c>
      <c r="B56" s="259" t="s">
        <v>55</v>
      </c>
      <c r="C56" s="260">
        <v>1</v>
      </c>
      <c r="D56" s="262">
        <v>3</v>
      </c>
      <c r="E56" s="1010">
        <f t="shared" si="6"/>
        <v>4</v>
      </c>
      <c r="F56" s="717">
        <v>1</v>
      </c>
      <c r="G56" s="309"/>
      <c r="H56" s="244"/>
      <c r="I56" s="115"/>
      <c r="J56" s="245"/>
      <c r="K56" s="246"/>
      <c r="L56" s="165"/>
      <c r="M56" s="157"/>
      <c r="N56" s="158"/>
      <c r="O56" s="157"/>
      <c r="P56" s="158"/>
      <c r="Q56" s="157"/>
      <c r="R56" s="158"/>
      <c r="S56" s="157"/>
      <c r="T56" s="158"/>
      <c r="U56" s="157"/>
      <c r="V56" s="158"/>
      <c r="W56" s="157"/>
      <c r="X56" s="158"/>
      <c r="Y56" s="157"/>
      <c r="Z56" s="158"/>
      <c r="AA56" s="1007"/>
    </row>
    <row r="57" spans="1:27" s="43" customFormat="1" ht="16.5" thickBot="1">
      <c r="A57" s="129" t="s">
        <v>173</v>
      </c>
      <c r="B57" s="130" t="s">
        <v>56</v>
      </c>
      <c r="C57" s="222"/>
      <c r="D57" s="223"/>
      <c r="E57" s="1010">
        <f t="shared" si="6"/>
        <v>0</v>
      </c>
      <c r="F57" s="750">
        <v>3</v>
      </c>
      <c r="G57" s="298">
        <f>F57*30</f>
        <v>90</v>
      </c>
      <c r="H57" s="643">
        <f>I57+K57</f>
        <v>6</v>
      </c>
      <c r="I57" s="119">
        <v>4</v>
      </c>
      <c r="J57" s="172"/>
      <c r="K57" s="681">
        <v>2</v>
      </c>
      <c r="L57" s="175">
        <f>G57-H57</f>
        <v>84</v>
      </c>
      <c r="M57" s="181"/>
      <c r="N57" s="182"/>
      <c r="O57" s="475">
        <v>4</v>
      </c>
      <c r="P57" s="632">
        <v>2</v>
      </c>
      <c r="Q57" s="181"/>
      <c r="R57" s="182"/>
      <c r="S57" s="181"/>
      <c r="T57" s="182"/>
      <c r="U57" s="181"/>
      <c r="V57" s="182"/>
      <c r="W57" s="181"/>
      <c r="X57" s="182"/>
      <c r="Y57" s="181"/>
      <c r="Z57" s="182"/>
      <c r="AA57" s="1007"/>
    </row>
    <row r="58" spans="1:27" s="43" customFormat="1" ht="16.5" thickBot="1">
      <c r="A58" s="523">
        <v>4</v>
      </c>
      <c r="B58" s="249" t="s">
        <v>185</v>
      </c>
      <c r="C58" s="250"/>
      <c r="D58" s="251"/>
      <c r="E58" s="1010">
        <f t="shared" si="6"/>
        <v>0</v>
      </c>
      <c r="F58" s="252">
        <f>F59+F60</f>
        <v>3</v>
      </c>
      <c r="G58" s="469"/>
      <c r="H58" s="253"/>
      <c r="I58" s="254"/>
      <c r="J58" s="121"/>
      <c r="K58" s="255"/>
      <c r="L58" s="256"/>
      <c r="M58" s="257"/>
      <c r="N58" s="258"/>
      <c r="O58" s="257"/>
      <c r="P58" s="258"/>
      <c r="Q58" s="257"/>
      <c r="R58" s="258"/>
      <c r="S58" s="257"/>
      <c r="T58" s="258"/>
      <c r="U58" s="257"/>
      <c r="V58" s="258"/>
      <c r="W58" s="257"/>
      <c r="X58" s="258"/>
      <c r="Y58" s="257"/>
      <c r="Z58" s="258"/>
      <c r="AA58" s="1007"/>
    </row>
    <row r="59" spans="1:27" s="43" customFormat="1" ht="16.5" thickBot="1">
      <c r="A59" s="540" t="s">
        <v>58</v>
      </c>
      <c r="B59" s="259" t="s">
        <v>55</v>
      </c>
      <c r="C59" s="262">
        <v>1</v>
      </c>
      <c r="D59" s="262">
        <v>2</v>
      </c>
      <c r="E59" s="1010">
        <f aca="true" t="shared" si="7" ref="E59:E121">C59+D59</f>
        <v>3</v>
      </c>
      <c r="F59" s="313">
        <v>1</v>
      </c>
      <c r="G59" s="541"/>
      <c r="H59" s="245"/>
      <c r="I59" s="115"/>
      <c r="J59" s="245"/>
      <c r="K59" s="246"/>
      <c r="L59" s="246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1007"/>
    </row>
    <row r="60" spans="1:27" s="43" customFormat="1" ht="16.5" thickBot="1">
      <c r="A60" s="542" t="s">
        <v>174</v>
      </c>
      <c r="B60" s="130" t="s">
        <v>56</v>
      </c>
      <c r="C60" s="240"/>
      <c r="D60" s="240"/>
      <c r="E60" s="1010">
        <f t="shared" si="7"/>
        <v>0</v>
      </c>
      <c r="F60" s="544">
        <v>2</v>
      </c>
      <c r="G60" s="545">
        <f>F60*30</f>
        <v>60</v>
      </c>
      <c r="H60" s="301">
        <v>4</v>
      </c>
      <c r="I60" s="302">
        <v>4</v>
      </c>
      <c r="J60" s="303"/>
      <c r="K60" s="549"/>
      <c r="L60" s="304">
        <f>G60-H60</f>
        <v>56</v>
      </c>
      <c r="M60" s="305"/>
      <c r="N60" s="306"/>
      <c r="O60" s="305"/>
      <c r="P60" s="306"/>
      <c r="Q60" s="305"/>
      <c r="R60" s="306"/>
      <c r="S60" s="305"/>
      <c r="T60" s="306"/>
      <c r="U60" s="633">
        <v>4</v>
      </c>
      <c r="V60" s="634">
        <v>0</v>
      </c>
      <c r="W60" s="305"/>
      <c r="X60" s="306"/>
      <c r="Y60" s="305"/>
      <c r="Z60" s="306"/>
      <c r="AA60" s="1007"/>
    </row>
    <row r="61" spans="1:27" s="43" customFormat="1" ht="19.5" thickBot="1">
      <c r="A61" s="551">
        <v>5</v>
      </c>
      <c r="B61" s="702" t="s">
        <v>186</v>
      </c>
      <c r="C61" s="703"/>
      <c r="D61" s="704"/>
      <c r="E61" s="1010">
        <f t="shared" si="7"/>
        <v>0</v>
      </c>
      <c r="F61" s="705">
        <f>F62+F63+F64</f>
        <v>7.5</v>
      </c>
      <c r="G61" s="552"/>
      <c r="H61" s="553"/>
      <c r="I61" s="554"/>
      <c r="J61" s="553"/>
      <c r="K61" s="555"/>
      <c r="L61" s="555"/>
      <c r="M61" s="556"/>
      <c r="N61" s="556"/>
      <c r="O61" s="556"/>
      <c r="P61" s="556"/>
      <c r="Q61" s="556"/>
      <c r="R61" s="556"/>
      <c r="S61" s="556"/>
      <c r="T61" s="556"/>
      <c r="U61" s="556"/>
      <c r="V61" s="556"/>
      <c r="W61" s="556"/>
      <c r="X61" s="556"/>
      <c r="Y61" s="556"/>
      <c r="Z61" s="557"/>
      <c r="AA61" s="1007"/>
    </row>
    <row r="62" spans="1:27" s="43" customFormat="1" ht="16.5" thickBot="1">
      <c r="A62" s="540" t="s">
        <v>59</v>
      </c>
      <c r="B62" s="706" t="s">
        <v>55</v>
      </c>
      <c r="C62" s="707">
        <v>3</v>
      </c>
      <c r="D62" s="708"/>
      <c r="E62" s="1010">
        <f t="shared" si="7"/>
        <v>3</v>
      </c>
      <c r="F62" s="709">
        <v>3</v>
      </c>
      <c r="G62" s="541"/>
      <c r="H62" s="349"/>
      <c r="I62" s="350"/>
      <c r="J62" s="349"/>
      <c r="K62" s="550"/>
      <c r="L62" s="550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1007"/>
    </row>
    <row r="63" spans="1:27" s="43" customFormat="1" ht="16.5" thickBot="1">
      <c r="A63" s="534" t="s">
        <v>60</v>
      </c>
      <c r="B63" s="710" t="s">
        <v>56</v>
      </c>
      <c r="C63" s="711"/>
      <c r="D63" s="711">
        <v>3</v>
      </c>
      <c r="E63" s="1010">
        <f t="shared" si="7"/>
        <v>3</v>
      </c>
      <c r="F63" s="712">
        <v>3</v>
      </c>
      <c r="G63" s="299">
        <f>F63*30</f>
        <v>90</v>
      </c>
      <c r="H63" s="164">
        <f>I63+J63+K63</f>
        <v>6</v>
      </c>
      <c r="I63" s="101">
        <v>4</v>
      </c>
      <c r="J63" s="102"/>
      <c r="K63" s="164">
        <v>2</v>
      </c>
      <c r="L63" s="164">
        <f>G63-H63</f>
        <v>84</v>
      </c>
      <c r="M63" s="177"/>
      <c r="N63" s="177"/>
      <c r="O63" s="635">
        <v>4</v>
      </c>
      <c r="P63" s="635">
        <v>2</v>
      </c>
      <c r="Q63" s="539"/>
      <c r="R63" s="539"/>
      <c r="S63" s="539"/>
      <c r="T63" s="539"/>
      <c r="U63" s="539"/>
      <c r="V63" s="539"/>
      <c r="W63" s="539"/>
      <c r="X63" s="539"/>
      <c r="Y63" s="539"/>
      <c r="Z63" s="539"/>
      <c r="AA63" s="31"/>
    </row>
    <row r="64" spans="1:27" s="43" customFormat="1" ht="16.5" thickBot="1">
      <c r="A64" s="540" t="s">
        <v>175</v>
      </c>
      <c r="B64" s="713" t="s">
        <v>187</v>
      </c>
      <c r="C64" s="714"/>
      <c r="D64" s="1006">
        <v>1.5</v>
      </c>
      <c r="E64" s="1010">
        <f t="shared" si="7"/>
        <v>1.5</v>
      </c>
      <c r="F64" s="715">
        <v>1.5</v>
      </c>
      <c r="G64" s="533">
        <f>F64*30</f>
        <v>45</v>
      </c>
      <c r="H64" s="405">
        <v>4</v>
      </c>
      <c r="I64" s="118"/>
      <c r="J64" s="406"/>
      <c r="K64" s="407">
        <v>4</v>
      </c>
      <c r="L64" s="294">
        <f>G64-H64</f>
        <v>41</v>
      </c>
      <c r="M64" s="373"/>
      <c r="N64" s="374"/>
      <c r="O64" s="373"/>
      <c r="P64" s="374"/>
      <c r="Q64" s="636">
        <v>4</v>
      </c>
      <c r="R64" s="637">
        <v>0</v>
      </c>
      <c r="S64" s="373"/>
      <c r="T64" s="374"/>
      <c r="U64" s="373"/>
      <c r="V64" s="374"/>
      <c r="W64" s="373"/>
      <c r="X64" s="374"/>
      <c r="Y64" s="373"/>
      <c r="Z64" s="374"/>
      <c r="AA64" s="31"/>
    </row>
    <row r="65" spans="1:27" s="43" customFormat="1" ht="16.5" thickBot="1">
      <c r="A65" s="253">
        <v>6</v>
      </c>
      <c r="B65" s="310" t="s">
        <v>99</v>
      </c>
      <c r="C65" s="251"/>
      <c r="D65" s="251"/>
      <c r="E65" s="1010">
        <f t="shared" si="7"/>
        <v>0</v>
      </c>
      <c r="F65" s="716">
        <f>F66+F67+F68</f>
        <v>6</v>
      </c>
      <c r="G65" s="307"/>
      <c r="H65" s="121"/>
      <c r="I65" s="254"/>
      <c r="J65" s="121"/>
      <c r="K65" s="255"/>
      <c r="L65" s="255"/>
      <c r="M65" s="308"/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08"/>
      <c r="Y65" s="308"/>
      <c r="Z65" s="258"/>
      <c r="AA65" s="31"/>
    </row>
    <row r="66" spans="1:27" s="43" customFormat="1" ht="16.5" thickBot="1">
      <c r="A66" s="312" t="s">
        <v>61</v>
      </c>
      <c r="B66" s="259" t="s">
        <v>55</v>
      </c>
      <c r="C66" s="260">
        <v>2.5</v>
      </c>
      <c r="D66" s="262"/>
      <c r="E66" s="1010">
        <f t="shared" si="7"/>
        <v>2.5</v>
      </c>
      <c r="F66" s="717">
        <v>2.5</v>
      </c>
      <c r="G66" s="309"/>
      <c r="H66" s="244"/>
      <c r="I66" s="115"/>
      <c r="J66" s="245"/>
      <c r="K66" s="246"/>
      <c r="L66" s="165"/>
      <c r="M66" s="157"/>
      <c r="N66" s="158"/>
      <c r="O66" s="157"/>
      <c r="P66" s="158"/>
      <c r="Q66" s="157"/>
      <c r="R66" s="158"/>
      <c r="S66" s="157"/>
      <c r="T66" s="158"/>
      <c r="U66" s="157"/>
      <c r="V66" s="158"/>
      <c r="W66" s="157"/>
      <c r="X66" s="158"/>
      <c r="Y66" s="157"/>
      <c r="Z66" s="158"/>
      <c r="AA66" s="31"/>
    </row>
    <row r="67" spans="1:27" s="43" customFormat="1" ht="16.5" thickBot="1">
      <c r="A67" s="125" t="s">
        <v>62</v>
      </c>
      <c r="B67" s="126" t="s">
        <v>56</v>
      </c>
      <c r="C67" s="198"/>
      <c r="D67" s="180">
        <v>2.5</v>
      </c>
      <c r="E67" s="1010">
        <f t="shared" si="7"/>
        <v>2.5</v>
      </c>
      <c r="F67" s="718">
        <v>2.5</v>
      </c>
      <c r="G67" s="145">
        <f>F67*30</f>
        <v>75</v>
      </c>
      <c r="H67" s="644">
        <f>I67+J67+K67</f>
        <v>6</v>
      </c>
      <c r="I67" s="101">
        <v>4</v>
      </c>
      <c r="J67" s="102"/>
      <c r="K67" s="164">
        <v>2</v>
      </c>
      <c r="L67" s="104">
        <f>G67-H67</f>
        <v>69</v>
      </c>
      <c r="M67" s="159"/>
      <c r="N67" s="160"/>
      <c r="O67" s="159"/>
      <c r="P67" s="160"/>
      <c r="Q67" s="159"/>
      <c r="R67" s="160"/>
      <c r="S67" s="638">
        <v>4</v>
      </c>
      <c r="T67" s="639">
        <v>2</v>
      </c>
      <c r="U67" s="159"/>
      <c r="V67" s="160"/>
      <c r="W67" s="159"/>
      <c r="X67" s="160"/>
      <c r="Y67" s="159"/>
      <c r="Z67" s="160"/>
      <c r="AA67" s="31"/>
    </row>
    <row r="68" spans="1:27" s="43" customFormat="1" ht="16.5" thickBot="1">
      <c r="A68" s="125" t="s">
        <v>176</v>
      </c>
      <c r="B68" s="126" t="s">
        <v>103</v>
      </c>
      <c r="C68" s="198"/>
      <c r="D68" s="180">
        <v>1</v>
      </c>
      <c r="E68" s="1010">
        <f t="shared" si="7"/>
        <v>1</v>
      </c>
      <c r="F68" s="718">
        <v>1</v>
      </c>
      <c r="G68" s="145">
        <f>F68*30</f>
        <v>30</v>
      </c>
      <c r="H68" s="168">
        <v>4</v>
      </c>
      <c r="I68" s="101"/>
      <c r="J68" s="102"/>
      <c r="K68" s="164">
        <v>4</v>
      </c>
      <c r="L68" s="104">
        <f>G68-H68</f>
        <v>26</v>
      </c>
      <c r="M68" s="159"/>
      <c r="N68" s="160"/>
      <c r="O68" s="159"/>
      <c r="P68" s="160"/>
      <c r="Q68" s="159"/>
      <c r="R68" s="160"/>
      <c r="S68" s="159"/>
      <c r="T68" s="160"/>
      <c r="U68" s="638">
        <v>4</v>
      </c>
      <c r="V68" s="639">
        <v>0</v>
      </c>
      <c r="W68" s="159"/>
      <c r="X68" s="160"/>
      <c r="Y68" s="159"/>
      <c r="Z68" s="160"/>
      <c r="AA68" s="31"/>
    </row>
    <row r="69" spans="1:27" s="43" customFormat="1" ht="19.5" thickBot="1">
      <c r="A69" s="478" t="s">
        <v>88</v>
      </c>
      <c r="B69" s="558" t="s">
        <v>90</v>
      </c>
      <c r="C69" s="180"/>
      <c r="D69" s="560"/>
      <c r="E69" s="1010">
        <f t="shared" si="7"/>
        <v>0</v>
      </c>
      <c r="F69" s="719">
        <f>F70+F71</f>
        <v>3</v>
      </c>
      <c r="G69" s="561"/>
      <c r="H69" s="560"/>
      <c r="I69" s="560"/>
      <c r="J69" s="560"/>
      <c r="K69" s="560"/>
      <c r="L69" s="560"/>
      <c r="M69" s="560"/>
      <c r="N69" s="560"/>
      <c r="O69" s="560"/>
      <c r="P69" s="560"/>
      <c r="Q69" s="560"/>
      <c r="R69" s="560"/>
      <c r="S69" s="560"/>
      <c r="T69" s="560"/>
      <c r="U69" s="560"/>
      <c r="V69" s="560"/>
      <c r="W69" s="560"/>
      <c r="X69" s="560"/>
      <c r="Y69" s="560"/>
      <c r="Z69" s="560"/>
      <c r="AA69" s="31"/>
    </row>
    <row r="70" spans="1:27" s="43" customFormat="1" ht="16.5" thickBot="1">
      <c r="A70" s="534" t="s">
        <v>63</v>
      </c>
      <c r="B70" s="311" t="s">
        <v>55</v>
      </c>
      <c r="C70" s="180">
        <v>1.5</v>
      </c>
      <c r="D70" s="178"/>
      <c r="E70" s="1010">
        <f t="shared" si="7"/>
        <v>1.5</v>
      </c>
      <c r="F70" s="720">
        <v>1.5</v>
      </c>
      <c r="G70" s="299"/>
      <c r="H70" s="522"/>
      <c r="I70" s="537"/>
      <c r="J70" s="522"/>
      <c r="K70" s="538"/>
      <c r="L70" s="538"/>
      <c r="M70" s="539"/>
      <c r="N70" s="539"/>
      <c r="O70" s="539"/>
      <c r="P70" s="539"/>
      <c r="Q70" s="539"/>
      <c r="R70" s="539"/>
      <c r="S70" s="539"/>
      <c r="T70" s="539"/>
      <c r="U70" s="539"/>
      <c r="V70" s="539"/>
      <c r="W70" s="539"/>
      <c r="X70" s="539"/>
      <c r="Y70" s="539"/>
      <c r="Z70" s="539"/>
      <c r="AA70" s="31"/>
    </row>
    <row r="71" spans="1:27" s="43" customFormat="1" ht="16.5" thickBot="1">
      <c r="A71" s="534" t="s">
        <v>64</v>
      </c>
      <c r="B71" s="130" t="s">
        <v>56</v>
      </c>
      <c r="C71" s="262"/>
      <c r="D71" s="559">
        <v>1.5</v>
      </c>
      <c r="E71" s="1010">
        <f t="shared" si="7"/>
        <v>1.5</v>
      </c>
      <c r="F71" s="696">
        <v>1.5</v>
      </c>
      <c r="G71" s="309">
        <f>F71*30</f>
        <v>45</v>
      </c>
      <c r="H71" s="405">
        <v>4</v>
      </c>
      <c r="I71" s="118">
        <v>4</v>
      </c>
      <c r="J71" s="406"/>
      <c r="K71" s="407"/>
      <c r="L71" s="294">
        <f>G71-H71</f>
        <v>41</v>
      </c>
      <c r="M71" s="373"/>
      <c r="N71" s="374"/>
      <c r="O71" s="636">
        <v>4</v>
      </c>
      <c r="P71" s="637">
        <v>0</v>
      </c>
      <c r="Q71" s="373"/>
      <c r="R71" s="374"/>
      <c r="S71" s="373"/>
      <c r="T71" s="374"/>
      <c r="U71" s="373"/>
      <c r="V71" s="374"/>
      <c r="W71" s="373"/>
      <c r="X71" s="374"/>
      <c r="Y71" s="373"/>
      <c r="Z71" s="374"/>
      <c r="AA71" s="31"/>
    </row>
    <row r="72" spans="1:27" s="43" customFormat="1" ht="16.5" thickBot="1">
      <c r="A72" s="534">
        <v>8</v>
      </c>
      <c r="B72" s="310" t="s">
        <v>93</v>
      </c>
      <c r="C72" s="226"/>
      <c r="D72" s="226"/>
      <c r="E72" s="1010">
        <f t="shared" si="7"/>
        <v>0</v>
      </c>
      <c r="F72" s="716">
        <f>F73+F74+F75</f>
        <v>5.5</v>
      </c>
      <c r="G72" s="307"/>
      <c r="H72" s="185"/>
      <c r="I72" s="247"/>
      <c r="J72" s="185"/>
      <c r="K72" s="190"/>
      <c r="L72" s="190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8"/>
      <c r="AA72" s="31"/>
    </row>
    <row r="73" spans="1:27" s="43" customFormat="1" ht="16.5" thickBot="1">
      <c r="A73" s="534" t="s">
        <v>66</v>
      </c>
      <c r="B73" s="311" t="s">
        <v>55</v>
      </c>
      <c r="C73" s="180">
        <v>1</v>
      </c>
      <c r="D73" s="178"/>
      <c r="E73" s="1010">
        <f t="shared" si="7"/>
        <v>1</v>
      </c>
      <c r="F73" s="720">
        <v>1</v>
      </c>
      <c r="G73" s="299"/>
      <c r="H73" s="522"/>
      <c r="I73" s="537"/>
      <c r="J73" s="522"/>
      <c r="K73" s="538"/>
      <c r="L73" s="538"/>
      <c r="M73" s="539"/>
      <c r="N73" s="539"/>
      <c r="O73" s="539"/>
      <c r="P73" s="539"/>
      <c r="Q73" s="539"/>
      <c r="R73" s="539"/>
      <c r="S73" s="539"/>
      <c r="T73" s="539"/>
      <c r="U73" s="539"/>
      <c r="V73" s="539"/>
      <c r="W73" s="539"/>
      <c r="X73" s="539"/>
      <c r="Y73" s="539"/>
      <c r="Z73" s="539"/>
      <c r="AA73" s="31"/>
    </row>
    <row r="74" spans="1:27" s="43" customFormat="1" ht="16.5" thickBot="1">
      <c r="A74" s="534" t="s">
        <v>67</v>
      </c>
      <c r="B74" s="535" t="s">
        <v>56</v>
      </c>
      <c r="C74" s="180"/>
      <c r="D74" s="180">
        <v>3.5</v>
      </c>
      <c r="E74" s="1010">
        <f t="shared" si="7"/>
        <v>3.5</v>
      </c>
      <c r="F74" s="720">
        <v>3.5</v>
      </c>
      <c r="G74" s="494">
        <f>F74*30</f>
        <v>105</v>
      </c>
      <c r="H74" s="164">
        <f>I74+J74+K74</f>
        <v>6</v>
      </c>
      <c r="I74" s="101">
        <v>4</v>
      </c>
      <c r="J74" s="102"/>
      <c r="K74" s="164">
        <v>2</v>
      </c>
      <c r="L74" s="164">
        <f>G74-H74</f>
        <v>99</v>
      </c>
      <c r="M74" s="177"/>
      <c r="N74" s="177"/>
      <c r="O74" s="177"/>
      <c r="P74" s="177"/>
      <c r="Q74" s="177"/>
      <c r="R74" s="177"/>
      <c r="S74" s="177"/>
      <c r="T74" s="177"/>
      <c r="U74" s="170">
        <v>4</v>
      </c>
      <c r="V74" s="170">
        <v>2</v>
      </c>
      <c r="W74" s="177"/>
      <c r="X74" s="177"/>
      <c r="Y74" s="177"/>
      <c r="Z74" s="539"/>
      <c r="AA74" s="31"/>
    </row>
    <row r="75" spans="1:27" s="43" customFormat="1" ht="16.5" thickBot="1">
      <c r="A75" s="723" t="s">
        <v>177</v>
      </c>
      <c r="B75" s="400" t="s">
        <v>94</v>
      </c>
      <c r="C75" s="401"/>
      <c r="D75" s="559">
        <v>1</v>
      </c>
      <c r="E75" s="1010">
        <f t="shared" si="7"/>
        <v>1</v>
      </c>
      <c r="F75" s="696">
        <v>1</v>
      </c>
      <c r="G75" s="533">
        <f>F75*30</f>
        <v>30</v>
      </c>
      <c r="H75" s="405">
        <v>4</v>
      </c>
      <c r="I75" s="118"/>
      <c r="J75" s="406"/>
      <c r="K75" s="407">
        <v>4</v>
      </c>
      <c r="L75" s="294">
        <f>G75-H75</f>
        <v>26</v>
      </c>
      <c r="M75" s="373"/>
      <c r="N75" s="374"/>
      <c r="O75" s="373"/>
      <c r="P75" s="374"/>
      <c r="Q75" s="373"/>
      <c r="R75" s="374"/>
      <c r="S75" s="373"/>
      <c r="T75" s="374"/>
      <c r="U75" s="373"/>
      <c r="V75" s="374"/>
      <c r="W75" s="636">
        <v>4</v>
      </c>
      <c r="X75" s="637">
        <v>0</v>
      </c>
      <c r="Y75" s="373"/>
      <c r="Z75" s="374"/>
      <c r="AA75" s="31"/>
    </row>
    <row r="76" spans="1:27" s="741" customFormat="1" ht="16.5" thickBot="1">
      <c r="A76" s="737">
        <v>9</v>
      </c>
      <c r="B76" s="710" t="s">
        <v>92</v>
      </c>
      <c r="C76" s="738"/>
      <c r="D76" s="738"/>
      <c r="E76" s="1010">
        <f t="shared" si="7"/>
        <v>0</v>
      </c>
      <c r="F76" s="739">
        <v>3</v>
      </c>
      <c r="G76" s="740"/>
      <c r="J76" s="737"/>
      <c r="K76" s="742"/>
      <c r="M76" s="743"/>
      <c r="N76" s="743"/>
      <c r="O76" s="743"/>
      <c r="P76" s="743"/>
      <c r="Q76" s="743"/>
      <c r="R76" s="743"/>
      <c r="U76" s="743"/>
      <c r="V76" s="743"/>
      <c r="W76" s="743"/>
      <c r="X76" s="743"/>
      <c r="Y76" s="743"/>
      <c r="Z76" s="743"/>
      <c r="AA76" s="683"/>
    </row>
    <row r="77" spans="1:27" s="741" customFormat="1" ht="16.5" thickBot="1">
      <c r="A77" s="534" t="s">
        <v>209</v>
      </c>
      <c r="B77" s="744" t="s">
        <v>55</v>
      </c>
      <c r="C77" s="738">
        <v>1</v>
      </c>
      <c r="D77" s="738"/>
      <c r="E77" s="1010">
        <f t="shared" si="7"/>
        <v>1</v>
      </c>
      <c r="F77" s="739">
        <v>1</v>
      </c>
      <c r="G77" s="740"/>
      <c r="H77" s="737"/>
      <c r="I77" s="745"/>
      <c r="J77" s="737"/>
      <c r="K77" s="742"/>
      <c r="L77" s="742"/>
      <c r="M77" s="743"/>
      <c r="N77" s="743"/>
      <c r="O77" s="743"/>
      <c r="P77" s="743"/>
      <c r="Q77" s="743"/>
      <c r="R77" s="743"/>
      <c r="S77" s="746"/>
      <c r="T77" s="746"/>
      <c r="U77" s="743"/>
      <c r="V77" s="743"/>
      <c r="W77" s="743"/>
      <c r="X77" s="743"/>
      <c r="Y77" s="743"/>
      <c r="Z77" s="743"/>
      <c r="AA77" s="683"/>
    </row>
    <row r="78" spans="1:27" s="741" customFormat="1" ht="16.5" thickBot="1">
      <c r="A78" s="534" t="s">
        <v>210</v>
      </c>
      <c r="B78" s="710" t="s">
        <v>56</v>
      </c>
      <c r="C78" s="738"/>
      <c r="D78" s="738">
        <v>2</v>
      </c>
      <c r="E78" s="1010">
        <f t="shared" si="7"/>
        <v>2</v>
      </c>
      <c r="F78" s="739">
        <v>2</v>
      </c>
      <c r="G78" s="740">
        <f>F78*30</f>
        <v>60</v>
      </c>
      <c r="H78" s="737">
        <v>4</v>
      </c>
      <c r="I78" s="745">
        <v>4</v>
      </c>
      <c r="J78" s="737"/>
      <c r="K78" s="742"/>
      <c r="L78" s="742">
        <f>G78-H78</f>
        <v>56</v>
      </c>
      <c r="M78" s="743"/>
      <c r="N78" s="743"/>
      <c r="O78" s="743"/>
      <c r="P78" s="743"/>
      <c r="Q78" s="743"/>
      <c r="R78" s="743"/>
      <c r="S78" s="746">
        <v>4</v>
      </c>
      <c r="T78" s="746">
        <v>0</v>
      </c>
      <c r="U78" s="743"/>
      <c r="V78" s="743"/>
      <c r="W78" s="743"/>
      <c r="X78" s="743"/>
      <c r="Y78" s="743"/>
      <c r="Z78" s="743"/>
      <c r="AA78" s="683"/>
    </row>
    <row r="79" spans="1:27" s="43" customFormat="1" ht="16.5" thickBot="1">
      <c r="A79" s="724">
        <v>11</v>
      </c>
      <c r="B79" s="725" t="s">
        <v>97</v>
      </c>
      <c r="C79" s="726"/>
      <c r="D79" s="726"/>
      <c r="E79" s="1010">
        <f t="shared" si="7"/>
        <v>0</v>
      </c>
      <c r="F79" s="747">
        <f>F80+F81+F82</f>
        <v>4</v>
      </c>
      <c r="G79" s="727"/>
      <c r="H79" s="728"/>
      <c r="I79" s="506"/>
      <c r="J79" s="506"/>
      <c r="K79" s="729"/>
      <c r="L79" s="730"/>
      <c r="M79" s="731"/>
      <c r="N79" s="731"/>
      <c r="O79" s="731"/>
      <c r="P79" s="731"/>
      <c r="Q79" s="731"/>
      <c r="R79" s="731"/>
      <c r="S79" s="731"/>
      <c r="T79" s="731"/>
      <c r="U79" s="731"/>
      <c r="V79" s="731"/>
      <c r="W79" s="731"/>
      <c r="X79" s="731"/>
      <c r="Y79" s="732"/>
      <c r="Z79" s="733"/>
      <c r="AA79" s="31"/>
    </row>
    <row r="80" spans="1:27" s="43" customFormat="1" ht="16.5" thickBot="1">
      <c r="A80" s="245" t="s">
        <v>100</v>
      </c>
      <c r="B80" s="311" t="s">
        <v>55</v>
      </c>
      <c r="C80" s="559">
        <v>1</v>
      </c>
      <c r="D80" s="559"/>
      <c r="E80" s="1010">
        <f t="shared" si="7"/>
        <v>1</v>
      </c>
      <c r="F80" s="748">
        <v>1</v>
      </c>
      <c r="G80" s="564"/>
      <c r="I80" s="406"/>
      <c r="J80" s="406"/>
      <c r="K80" s="407"/>
      <c r="L80" s="407"/>
      <c r="M80" s="548"/>
      <c r="N80" s="548"/>
      <c r="O80" s="548"/>
      <c r="P80" s="548"/>
      <c r="Q80" s="548"/>
      <c r="R80" s="548"/>
      <c r="S80" s="548"/>
      <c r="T80" s="548"/>
      <c r="U80" s="548"/>
      <c r="V80" s="548"/>
      <c r="W80" s="548"/>
      <c r="X80" s="548"/>
      <c r="Y80" s="548"/>
      <c r="Z80" s="562"/>
      <c r="AA80" s="31"/>
    </row>
    <row r="81" spans="1:27" s="43" customFormat="1" ht="23.25" customHeight="1" thickBot="1">
      <c r="A81" s="245" t="s">
        <v>101</v>
      </c>
      <c r="B81" s="535" t="s">
        <v>56</v>
      </c>
      <c r="C81" s="180"/>
      <c r="D81" s="180">
        <v>2</v>
      </c>
      <c r="E81" s="1010">
        <f t="shared" si="7"/>
        <v>2</v>
      </c>
      <c r="F81" s="720">
        <v>2</v>
      </c>
      <c r="G81" s="494">
        <f>F81*30</f>
        <v>60</v>
      </c>
      <c r="H81" s="102">
        <v>6</v>
      </c>
      <c r="I81" s="101">
        <v>4</v>
      </c>
      <c r="J81" s="102"/>
      <c r="K81" s="164">
        <v>2</v>
      </c>
      <c r="L81" s="164">
        <f>G81-H81</f>
        <v>54</v>
      </c>
      <c r="M81" s="177"/>
      <c r="N81" s="177"/>
      <c r="O81" s="177"/>
      <c r="P81" s="177"/>
      <c r="Q81" s="177"/>
      <c r="R81" s="177"/>
      <c r="S81" s="177"/>
      <c r="T81" s="177"/>
      <c r="U81" s="170">
        <v>4</v>
      </c>
      <c r="V81" s="170">
        <v>2</v>
      </c>
      <c r="W81" s="177"/>
      <c r="X81" s="177"/>
      <c r="Y81" s="177"/>
      <c r="Z81" s="539"/>
      <c r="AA81" s="31"/>
    </row>
    <row r="82" spans="1:27" s="525" customFormat="1" ht="18.75" customHeight="1" thickBot="1">
      <c r="A82" s="98" t="s">
        <v>102</v>
      </c>
      <c r="B82" s="311" t="s">
        <v>98</v>
      </c>
      <c r="C82" s="262"/>
      <c r="D82" s="262">
        <v>1</v>
      </c>
      <c r="E82" s="1010">
        <f t="shared" si="7"/>
        <v>1</v>
      </c>
      <c r="F82" s="749">
        <v>1</v>
      </c>
      <c r="G82" s="541">
        <f>F82*30</f>
        <v>30</v>
      </c>
      <c r="H82" s="245">
        <v>4</v>
      </c>
      <c r="I82" s="115"/>
      <c r="J82" s="245"/>
      <c r="K82" s="246">
        <v>4</v>
      </c>
      <c r="L82" s="246">
        <f>G82-H82</f>
        <v>26</v>
      </c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640">
        <v>4</v>
      </c>
      <c r="X82" s="640">
        <v>0</v>
      </c>
      <c r="Y82" s="314"/>
      <c r="Z82" s="158"/>
      <c r="AA82" s="563"/>
    </row>
    <row r="83" spans="1:27" s="42" customFormat="1" ht="36.75" customHeight="1" thickBot="1">
      <c r="A83" s="272">
        <v>12</v>
      </c>
      <c r="B83" s="273" t="s">
        <v>86</v>
      </c>
      <c r="C83" s="397"/>
      <c r="D83" s="227"/>
      <c r="E83" s="1010">
        <f t="shared" si="7"/>
        <v>0</v>
      </c>
      <c r="F83" s="721">
        <v>3</v>
      </c>
      <c r="G83" s="469"/>
      <c r="H83" s="184"/>
      <c r="I83" s="247"/>
      <c r="J83" s="185"/>
      <c r="K83" s="190"/>
      <c r="L83" s="193"/>
      <c r="M83" s="187"/>
      <c r="N83" s="188"/>
      <c r="O83" s="187"/>
      <c r="P83" s="188"/>
      <c r="Q83" s="187"/>
      <c r="R83" s="188"/>
      <c r="S83" s="187"/>
      <c r="T83" s="188"/>
      <c r="U83" s="187"/>
      <c r="V83" s="188"/>
      <c r="W83" s="187"/>
      <c r="X83" s="188"/>
      <c r="Y83" s="187"/>
      <c r="Z83" s="188"/>
      <c r="AA83" s="31"/>
    </row>
    <row r="84" spans="1:27" s="43" customFormat="1" ht="16.5" thickBot="1">
      <c r="A84" s="347" t="s">
        <v>133</v>
      </c>
      <c r="B84" s="399" t="s">
        <v>55</v>
      </c>
      <c r="C84" s="260">
        <v>1</v>
      </c>
      <c r="D84" s="220"/>
      <c r="E84" s="1010">
        <f t="shared" si="7"/>
        <v>1</v>
      </c>
      <c r="F84" s="717">
        <v>1</v>
      </c>
      <c r="G84" s="309"/>
      <c r="H84" s="244"/>
      <c r="I84" s="115"/>
      <c r="J84" s="245"/>
      <c r="K84" s="246"/>
      <c r="L84" s="165"/>
      <c r="M84" s="157"/>
      <c r="N84" s="158"/>
      <c r="O84" s="157"/>
      <c r="P84" s="158"/>
      <c r="Q84" s="157"/>
      <c r="R84" s="158"/>
      <c r="S84" s="157"/>
      <c r="T84" s="158"/>
      <c r="U84" s="157"/>
      <c r="V84" s="158"/>
      <c r="W84" s="157"/>
      <c r="X84" s="158"/>
      <c r="Y84" s="157"/>
      <c r="Z84" s="158"/>
      <c r="AA84" s="31"/>
    </row>
    <row r="85" spans="1:27" s="43" customFormat="1" ht="16.5" thickBot="1">
      <c r="A85" s="300" t="s">
        <v>134</v>
      </c>
      <c r="B85" s="316" t="s">
        <v>56</v>
      </c>
      <c r="C85" s="222"/>
      <c r="D85" s="240">
        <v>2</v>
      </c>
      <c r="E85" s="1010">
        <f t="shared" si="7"/>
        <v>2</v>
      </c>
      <c r="F85" s="750">
        <v>2</v>
      </c>
      <c r="G85" s="298">
        <f>F85*30</f>
        <v>60</v>
      </c>
      <c r="H85" s="174">
        <v>4</v>
      </c>
      <c r="I85" s="119">
        <v>4</v>
      </c>
      <c r="J85" s="172"/>
      <c r="K85" s="192"/>
      <c r="L85" s="175">
        <f>G85-H85</f>
        <v>56</v>
      </c>
      <c r="M85" s="181"/>
      <c r="N85" s="182"/>
      <c r="O85" s="181"/>
      <c r="P85" s="182"/>
      <c r="Q85" s="181"/>
      <c r="R85" s="182"/>
      <c r="S85" s="475">
        <v>4</v>
      </c>
      <c r="T85" s="632">
        <v>0</v>
      </c>
      <c r="U85" s="181"/>
      <c r="V85" s="182"/>
      <c r="W85" s="181"/>
      <c r="X85" s="182"/>
      <c r="Y85" s="181"/>
      <c r="Z85" s="182"/>
      <c r="AA85" s="31"/>
    </row>
    <row r="86" spans="1:27" s="43" customFormat="1" ht="15.75" customHeight="1" thickBot="1">
      <c r="A86" s="523">
        <v>13</v>
      </c>
      <c r="B86" s="524" t="s">
        <v>164</v>
      </c>
      <c r="C86" s="226"/>
      <c r="D86" s="227"/>
      <c r="E86" s="1010">
        <f t="shared" si="7"/>
        <v>0</v>
      </c>
      <c r="F86" s="716">
        <f>F87+F88</f>
        <v>3</v>
      </c>
      <c r="G86" s="307"/>
      <c r="H86" s="185"/>
      <c r="I86" s="247"/>
      <c r="J86" s="185"/>
      <c r="K86" s="185"/>
      <c r="L86" s="190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31"/>
    </row>
    <row r="87" spans="1:27" s="43" customFormat="1" ht="24" customHeight="1" thickBot="1">
      <c r="A87" s="241" t="s">
        <v>178</v>
      </c>
      <c r="B87" s="259" t="s">
        <v>55</v>
      </c>
      <c r="C87" s="260">
        <v>0.5</v>
      </c>
      <c r="D87" s="220"/>
      <c r="E87" s="1010">
        <f t="shared" si="7"/>
        <v>0.5</v>
      </c>
      <c r="F87" s="717">
        <v>0.5</v>
      </c>
      <c r="G87" s="309"/>
      <c r="H87" s="244"/>
      <c r="I87" s="115"/>
      <c r="J87" s="245"/>
      <c r="K87" s="245"/>
      <c r="L87" s="165"/>
      <c r="M87" s="157"/>
      <c r="N87" s="158"/>
      <c r="O87" s="157"/>
      <c r="P87" s="158"/>
      <c r="Q87" s="157"/>
      <c r="R87" s="158"/>
      <c r="S87" s="157"/>
      <c r="T87" s="158"/>
      <c r="U87" s="157"/>
      <c r="V87" s="158"/>
      <c r="W87" s="157"/>
      <c r="X87" s="158"/>
      <c r="Y87" s="157"/>
      <c r="Z87" s="158"/>
      <c r="AA87" s="31"/>
    </row>
    <row r="88" spans="1:27" s="43" customFormat="1" ht="24" customHeight="1" thickBot="1">
      <c r="A88" s="125" t="s">
        <v>179</v>
      </c>
      <c r="B88" s="126" t="s">
        <v>56</v>
      </c>
      <c r="C88" s="198"/>
      <c r="D88" s="180">
        <v>2.5</v>
      </c>
      <c r="E88" s="1010">
        <f t="shared" si="7"/>
        <v>2.5</v>
      </c>
      <c r="F88" s="718">
        <v>2.5</v>
      </c>
      <c r="G88" s="145">
        <f>F88*30</f>
        <v>75</v>
      </c>
      <c r="H88" s="168">
        <v>4</v>
      </c>
      <c r="I88" s="101">
        <v>4</v>
      </c>
      <c r="J88" s="102"/>
      <c r="K88" s="102"/>
      <c r="L88" s="104">
        <f>G88-H88</f>
        <v>71</v>
      </c>
      <c r="M88" s="159"/>
      <c r="N88" s="160"/>
      <c r="O88" s="159"/>
      <c r="P88" s="160"/>
      <c r="Q88" s="159"/>
      <c r="R88" s="160"/>
      <c r="S88" s="638">
        <v>4</v>
      </c>
      <c r="T88" s="639">
        <v>0</v>
      </c>
      <c r="U88" s="159"/>
      <c r="V88" s="160"/>
      <c r="W88" s="159"/>
      <c r="X88" s="160"/>
      <c r="Y88" s="159"/>
      <c r="Z88" s="160"/>
      <c r="AA88" s="31"/>
    </row>
    <row r="89" spans="1:27" s="43" customFormat="1" ht="16.5" thickBot="1">
      <c r="A89" s="146">
        <v>14</v>
      </c>
      <c r="B89" s="480" t="s">
        <v>155</v>
      </c>
      <c r="C89" s="176"/>
      <c r="D89" s="177"/>
      <c r="E89" s="1010">
        <f t="shared" si="7"/>
        <v>0</v>
      </c>
      <c r="F89" s="471">
        <f>F90+F91</f>
        <v>5</v>
      </c>
      <c r="G89" s="470"/>
      <c r="H89" s="168"/>
      <c r="I89" s="101"/>
      <c r="J89" s="102"/>
      <c r="K89" s="164"/>
      <c r="L89" s="104"/>
      <c r="M89" s="159"/>
      <c r="N89" s="160"/>
      <c r="O89" s="159"/>
      <c r="P89" s="160"/>
      <c r="Q89" s="159"/>
      <c r="R89" s="160"/>
      <c r="S89" s="159"/>
      <c r="T89" s="160"/>
      <c r="U89" s="159"/>
      <c r="V89" s="160"/>
      <c r="W89" s="159"/>
      <c r="X89" s="160"/>
      <c r="Y89" s="159"/>
      <c r="Z89" s="160"/>
      <c r="AA89" s="31"/>
    </row>
    <row r="90" spans="1:27" s="43" customFormat="1" ht="16.5" thickBot="1">
      <c r="A90" s="65" t="s">
        <v>104</v>
      </c>
      <c r="B90" s="66" t="s">
        <v>55</v>
      </c>
      <c r="C90" s="198">
        <v>2</v>
      </c>
      <c r="D90" s="178"/>
      <c r="E90" s="1010">
        <f t="shared" si="7"/>
        <v>2</v>
      </c>
      <c r="F90" s="117">
        <v>2</v>
      </c>
      <c r="G90" s="145"/>
      <c r="H90" s="168"/>
      <c r="I90" s="101"/>
      <c r="J90" s="102"/>
      <c r="K90" s="164"/>
      <c r="L90" s="104"/>
      <c r="M90" s="159"/>
      <c r="N90" s="160"/>
      <c r="O90" s="159"/>
      <c r="P90" s="160"/>
      <c r="Q90" s="159"/>
      <c r="R90" s="160"/>
      <c r="S90" s="159"/>
      <c r="T90" s="160"/>
      <c r="U90" s="159"/>
      <c r="V90" s="160"/>
      <c r="W90" s="159"/>
      <c r="X90" s="160"/>
      <c r="Y90" s="159"/>
      <c r="Z90" s="160"/>
      <c r="AA90" s="31"/>
    </row>
    <row r="91" spans="1:27" s="43" customFormat="1" ht="16.5" thickBot="1">
      <c r="A91" s="129" t="s">
        <v>105</v>
      </c>
      <c r="B91" s="130" t="s">
        <v>124</v>
      </c>
      <c r="C91" s="751"/>
      <c r="D91" s="970">
        <v>3</v>
      </c>
      <c r="E91" s="1010">
        <f t="shared" si="7"/>
        <v>3</v>
      </c>
      <c r="F91" s="225">
        <v>3</v>
      </c>
      <c r="G91" s="298">
        <f>F91*30</f>
        <v>90</v>
      </c>
      <c r="H91" s="174">
        <v>6</v>
      </c>
      <c r="I91" s="119">
        <v>4</v>
      </c>
      <c r="J91" s="172"/>
      <c r="K91" s="192">
        <v>2</v>
      </c>
      <c r="L91" s="175">
        <f>G91-H91</f>
        <v>84</v>
      </c>
      <c r="M91" s="181"/>
      <c r="N91" s="182"/>
      <c r="O91" s="181"/>
      <c r="P91" s="182"/>
      <c r="Q91" s="475">
        <v>4</v>
      </c>
      <c r="R91" s="632">
        <v>2</v>
      </c>
      <c r="S91" s="181"/>
      <c r="T91" s="182"/>
      <c r="U91" s="181"/>
      <c r="V91" s="182"/>
      <c r="W91" s="181"/>
      <c r="X91" s="182"/>
      <c r="Y91" s="181"/>
      <c r="Z91" s="182"/>
      <c r="AA91" s="31"/>
    </row>
    <row r="92" spans="1:27" s="43" customFormat="1" ht="16.5" thickBot="1">
      <c r="A92" s="522">
        <v>15</v>
      </c>
      <c r="B92" s="753" t="s">
        <v>87</v>
      </c>
      <c r="C92" s="734"/>
      <c r="D92" s="734"/>
      <c r="E92" s="1010">
        <f t="shared" si="7"/>
        <v>0</v>
      </c>
      <c r="F92" s="735">
        <v>3</v>
      </c>
      <c r="G92" s="736"/>
      <c r="H92" s="560"/>
      <c r="I92" s="560"/>
      <c r="J92" s="560"/>
      <c r="K92" s="560"/>
      <c r="L92" s="560"/>
      <c r="M92" s="560"/>
      <c r="N92" s="560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39"/>
      <c r="AA92" s="31"/>
    </row>
    <row r="93" spans="1:27" s="43" customFormat="1" ht="16.5" thickBot="1">
      <c r="A93" s="65" t="s">
        <v>213</v>
      </c>
      <c r="B93" s="754" t="s">
        <v>55</v>
      </c>
      <c r="C93" s="972">
        <v>1</v>
      </c>
      <c r="D93" s="972"/>
      <c r="E93" s="1010">
        <f t="shared" si="7"/>
        <v>1</v>
      </c>
      <c r="F93" s="735">
        <v>1</v>
      </c>
      <c r="G93" s="736"/>
      <c r="H93" s="522"/>
      <c r="I93" s="537"/>
      <c r="J93" s="522"/>
      <c r="K93" s="522"/>
      <c r="L93" s="538"/>
      <c r="M93" s="635"/>
      <c r="N93" s="635"/>
      <c r="O93" s="539"/>
      <c r="P93" s="539"/>
      <c r="Q93" s="539"/>
      <c r="R93" s="539"/>
      <c r="S93" s="539"/>
      <c r="T93" s="539"/>
      <c r="U93" s="539"/>
      <c r="V93" s="539"/>
      <c r="W93" s="539"/>
      <c r="X93" s="539"/>
      <c r="Y93" s="539"/>
      <c r="Z93" s="539"/>
      <c r="AA93" s="31"/>
    </row>
    <row r="94" spans="1:27" s="43" customFormat="1" ht="16.5" thickBot="1">
      <c r="A94" s="129" t="s">
        <v>214</v>
      </c>
      <c r="B94" s="755" t="s">
        <v>56</v>
      </c>
      <c r="C94" s="972"/>
      <c r="D94" s="734">
        <v>2</v>
      </c>
      <c r="E94" s="1010">
        <f t="shared" si="7"/>
        <v>2</v>
      </c>
      <c r="F94" s="735">
        <v>2</v>
      </c>
      <c r="G94" s="736">
        <f>F94*30</f>
        <v>60</v>
      </c>
      <c r="H94" s="522">
        <v>4</v>
      </c>
      <c r="I94" s="537">
        <v>4</v>
      </c>
      <c r="J94" s="522"/>
      <c r="K94" s="522"/>
      <c r="L94" s="538">
        <f>G94-H94</f>
        <v>56</v>
      </c>
      <c r="M94" s="635">
        <v>4</v>
      </c>
      <c r="N94" s="635">
        <v>0</v>
      </c>
      <c r="O94" s="539"/>
      <c r="P94" s="539"/>
      <c r="Q94" s="539"/>
      <c r="R94" s="539"/>
      <c r="S94" s="539"/>
      <c r="T94" s="539"/>
      <c r="U94" s="539"/>
      <c r="V94" s="539"/>
      <c r="W94" s="539"/>
      <c r="X94" s="539"/>
      <c r="Y94" s="539"/>
      <c r="Z94" s="539"/>
      <c r="AA94" s="31"/>
    </row>
    <row r="95" spans="1:27" s="43" customFormat="1" ht="15.75" customHeight="1" thickBot="1">
      <c r="A95" s="534">
        <v>16</v>
      </c>
      <c r="B95" s="535" t="s">
        <v>106</v>
      </c>
      <c r="C95" s="973"/>
      <c r="D95" s="973"/>
      <c r="E95" s="1010">
        <f t="shared" si="7"/>
        <v>0</v>
      </c>
      <c r="F95" s="295">
        <v>3</v>
      </c>
      <c r="G95" s="299"/>
      <c r="M95" s="177"/>
      <c r="N95" s="177"/>
      <c r="O95" s="177"/>
      <c r="P95" s="177"/>
      <c r="Q95" s="177"/>
      <c r="R95" s="177"/>
      <c r="S95" s="170"/>
      <c r="T95" s="170"/>
      <c r="U95" s="177"/>
      <c r="V95" s="177"/>
      <c r="W95" s="177"/>
      <c r="X95" s="177"/>
      <c r="Y95" s="177"/>
      <c r="Z95" s="177"/>
      <c r="AA95" s="31"/>
    </row>
    <row r="96" spans="1:27" s="43" customFormat="1" ht="15.75" customHeight="1" thickBot="1">
      <c r="A96" s="534"/>
      <c r="B96" s="754" t="s">
        <v>55</v>
      </c>
      <c r="C96" s="973">
        <v>1</v>
      </c>
      <c r="D96" s="973"/>
      <c r="E96" s="1010">
        <f t="shared" si="7"/>
        <v>1</v>
      </c>
      <c r="F96" s="295">
        <v>1</v>
      </c>
      <c r="G96" s="299"/>
      <c r="H96" s="102"/>
      <c r="I96" s="101"/>
      <c r="J96" s="102"/>
      <c r="K96" s="164"/>
      <c r="L96" s="538"/>
      <c r="M96" s="177"/>
      <c r="N96" s="177"/>
      <c r="O96" s="177"/>
      <c r="P96" s="177"/>
      <c r="Q96" s="177"/>
      <c r="R96" s="177"/>
      <c r="S96" s="170"/>
      <c r="T96" s="170"/>
      <c r="U96" s="177"/>
      <c r="V96" s="177"/>
      <c r="W96" s="177"/>
      <c r="X96" s="177"/>
      <c r="Y96" s="177"/>
      <c r="Z96" s="177"/>
      <c r="AA96" s="31"/>
    </row>
    <row r="97" spans="1:27" s="43" customFormat="1" ht="15.75" customHeight="1" thickBot="1">
      <c r="A97" s="534"/>
      <c r="B97" s="755" t="s">
        <v>56</v>
      </c>
      <c r="C97" s="973"/>
      <c r="D97" s="180">
        <v>2</v>
      </c>
      <c r="E97" s="1010">
        <f t="shared" si="7"/>
        <v>2</v>
      </c>
      <c r="F97" s="295">
        <v>2</v>
      </c>
      <c r="G97" s="299">
        <f>F97*30</f>
        <v>60</v>
      </c>
      <c r="H97" s="102">
        <v>6</v>
      </c>
      <c r="I97" s="101">
        <v>4</v>
      </c>
      <c r="J97" s="102"/>
      <c r="K97" s="164">
        <v>2</v>
      </c>
      <c r="L97" s="538">
        <f>G97-H97</f>
        <v>54</v>
      </c>
      <c r="M97" s="177"/>
      <c r="N97" s="177"/>
      <c r="O97" s="177"/>
      <c r="P97" s="177"/>
      <c r="Q97" s="177"/>
      <c r="R97" s="177"/>
      <c r="S97" s="170">
        <v>4</v>
      </c>
      <c r="T97" s="170">
        <v>2</v>
      </c>
      <c r="U97" s="177"/>
      <c r="V97" s="177"/>
      <c r="W97" s="177"/>
      <c r="X97" s="177"/>
      <c r="Y97" s="177"/>
      <c r="Z97" s="177"/>
      <c r="AA97" s="31"/>
    </row>
    <row r="98" spans="1:27" s="43" customFormat="1" ht="16.5" thickBot="1">
      <c r="A98" s="756">
        <v>17</v>
      </c>
      <c r="B98" s="757" t="s">
        <v>188</v>
      </c>
      <c r="C98" s="974"/>
      <c r="D98" s="975"/>
      <c r="E98" s="1010">
        <f t="shared" si="7"/>
        <v>0</v>
      </c>
      <c r="F98" s="759">
        <f>F99+F100</f>
        <v>6</v>
      </c>
      <c r="G98" s="758"/>
      <c r="H98" s="244"/>
      <c r="I98" s="115"/>
      <c r="J98" s="245"/>
      <c r="K98" s="246">
        <f>H98-I98</f>
        <v>0</v>
      </c>
      <c r="L98" s="165"/>
      <c r="M98" s="157"/>
      <c r="N98" s="158"/>
      <c r="O98" s="157"/>
      <c r="P98" s="158"/>
      <c r="Q98" s="157"/>
      <c r="R98" s="158"/>
      <c r="S98" s="157"/>
      <c r="T98" s="158"/>
      <c r="U98" s="157"/>
      <c r="V98" s="158"/>
      <c r="W98" s="157"/>
      <c r="X98" s="158"/>
      <c r="Y98" s="157"/>
      <c r="Z98" s="158"/>
      <c r="AA98" s="31"/>
    </row>
    <row r="99" spans="1:27" s="43" customFormat="1" ht="16.5" thickBot="1">
      <c r="A99" s="65" t="s">
        <v>135</v>
      </c>
      <c r="B99" s="66" t="s">
        <v>55</v>
      </c>
      <c r="C99" s="198">
        <v>1</v>
      </c>
      <c r="D99" s="973"/>
      <c r="E99" s="1010">
        <f t="shared" si="7"/>
        <v>1</v>
      </c>
      <c r="F99" s="718">
        <v>1</v>
      </c>
      <c r="G99" s="145"/>
      <c r="H99" s="168"/>
      <c r="I99" s="101"/>
      <c r="J99" s="102"/>
      <c r="K99" s="164">
        <f>H99-I99</f>
        <v>0</v>
      </c>
      <c r="L99" s="104"/>
      <c r="M99" s="159"/>
      <c r="N99" s="160"/>
      <c r="O99" s="159"/>
      <c r="P99" s="160"/>
      <c r="Q99" s="159"/>
      <c r="R99" s="160"/>
      <c r="S99" s="159"/>
      <c r="T99" s="160"/>
      <c r="U99" s="159"/>
      <c r="V99" s="160"/>
      <c r="W99" s="159"/>
      <c r="X99" s="160"/>
      <c r="Y99" s="159"/>
      <c r="Z99" s="160"/>
      <c r="AA99" s="31"/>
    </row>
    <row r="100" spans="1:27" s="43" customFormat="1" ht="16.5" thickBot="1">
      <c r="A100" s="129" t="s">
        <v>136</v>
      </c>
      <c r="B100" s="130" t="s">
        <v>56</v>
      </c>
      <c r="C100" s="977"/>
      <c r="D100" s="240">
        <v>5</v>
      </c>
      <c r="E100" s="1010">
        <f t="shared" si="7"/>
        <v>5</v>
      </c>
      <c r="F100" s="750">
        <v>5</v>
      </c>
      <c r="G100" s="145">
        <f>F100*30</f>
        <v>150</v>
      </c>
      <c r="H100" s="168">
        <v>12</v>
      </c>
      <c r="I100" s="101">
        <v>8</v>
      </c>
      <c r="J100" s="102"/>
      <c r="K100" s="164">
        <v>4</v>
      </c>
      <c r="L100" s="104">
        <f>G100-H100</f>
        <v>138</v>
      </c>
      <c r="M100" s="159"/>
      <c r="N100" s="160"/>
      <c r="O100" s="159"/>
      <c r="P100" s="160"/>
      <c r="Q100" s="638">
        <v>8</v>
      </c>
      <c r="R100" s="639">
        <v>4</v>
      </c>
      <c r="S100" s="159"/>
      <c r="T100" s="160"/>
      <c r="U100" s="159"/>
      <c r="V100" s="160"/>
      <c r="W100" s="159"/>
      <c r="X100" s="160"/>
      <c r="Y100" s="159"/>
      <c r="Z100" s="160"/>
      <c r="AA100" s="31"/>
    </row>
    <row r="101" spans="1:27" s="42" customFormat="1" ht="16.5" thickBot="1">
      <c r="A101" s="248" t="s">
        <v>180</v>
      </c>
      <c r="B101" s="249" t="s">
        <v>216</v>
      </c>
      <c r="C101" s="979"/>
      <c r="D101" s="980"/>
      <c r="E101" s="1010">
        <f t="shared" si="7"/>
        <v>0</v>
      </c>
      <c r="F101" s="721">
        <f>F102+F103+F104</f>
        <v>4</v>
      </c>
      <c r="G101" s="470"/>
      <c r="H101" s="253"/>
      <c r="I101" s="254"/>
      <c r="J101" s="121"/>
      <c r="K101" s="255"/>
      <c r="L101" s="256"/>
      <c r="M101" s="257"/>
      <c r="N101" s="258"/>
      <c r="O101" s="257"/>
      <c r="P101" s="258"/>
      <c r="Q101" s="257"/>
      <c r="R101" s="258"/>
      <c r="S101" s="257"/>
      <c r="T101" s="258"/>
      <c r="U101" s="257"/>
      <c r="V101" s="258"/>
      <c r="W101" s="257"/>
      <c r="X101" s="258"/>
      <c r="Y101" s="257"/>
      <c r="Z101" s="258"/>
      <c r="AA101" s="31"/>
    </row>
    <row r="102" spans="1:27" s="43" customFormat="1" ht="16.5" thickBot="1">
      <c r="A102" s="241"/>
      <c r="B102" s="242" t="s">
        <v>55</v>
      </c>
      <c r="C102" s="981">
        <v>1</v>
      </c>
      <c r="D102" s="982"/>
      <c r="E102" s="1010">
        <f t="shared" si="7"/>
        <v>1</v>
      </c>
      <c r="F102" s="722">
        <v>1</v>
      </c>
      <c r="G102" s="145"/>
      <c r="H102" s="244"/>
      <c r="I102" s="115"/>
      <c r="J102" s="245"/>
      <c r="K102" s="246"/>
      <c r="L102" s="165"/>
      <c r="M102" s="157"/>
      <c r="N102" s="158"/>
      <c r="O102" s="157"/>
      <c r="P102" s="158"/>
      <c r="Q102" s="157"/>
      <c r="R102" s="158"/>
      <c r="S102" s="157"/>
      <c r="T102" s="158"/>
      <c r="U102" s="157"/>
      <c r="V102" s="158"/>
      <c r="W102" s="157"/>
      <c r="X102" s="158"/>
      <c r="Y102" s="157"/>
      <c r="Z102" s="158"/>
      <c r="AA102" s="31"/>
    </row>
    <row r="103" spans="1:26" s="43" customFormat="1" ht="16.5" thickBot="1">
      <c r="A103" s="146"/>
      <c r="B103" s="946" t="s">
        <v>89</v>
      </c>
      <c r="C103" s="983"/>
      <c r="D103" s="984">
        <v>2</v>
      </c>
      <c r="E103" s="1010">
        <f t="shared" si="7"/>
        <v>2</v>
      </c>
      <c r="F103" s="692">
        <v>2</v>
      </c>
      <c r="G103" s="470">
        <f>F103*30</f>
        <v>60</v>
      </c>
      <c r="H103" s="947">
        <f>I103+J103+K103</f>
        <v>6</v>
      </c>
      <c r="I103" s="537">
        <v>4</v>
      </c>
      <c r="J103" s="522"/>
      <c r="K103" s="538">
        <v>2</v>
      </c>
      <c r="L103" s="948">
        <f>G103-H103</f>
        <v>54</v>
      </c>
      <c r="M103" s="949"/>
      <c r="N103" s="950"/>
      <c r="O103" s="949"/>
      <c r="P103" s="950"/>
      <c r="Q103" s="951">
        <v>4</v>
      </c>
      <c r="R103" s="952">
        <v>2</v>
      </c>
      <c r="S103" s="949"/>
      <c r="T103" s="950"/>
      <c r="U103" s="949"/>
      <c r="V103" s="950"/>
      <c r="W103" s="949"/>
      <c r="X103" s="950"/>
      <c r="Y103" s="949"/>
      <c r="Z103" s="950"/>
    </row>
    <row r="104" spans="1:27" s="43" customFormat="1" ht="16.5" thickBot="1">
      <c r="A104" s="65" t="s">
        <v>181</v>
      </c>
      <c r="B104" s="66" t="s">
        <v>91</v>
      </c>
      <c r="C104" s="976"/>
      <c r="D104" s="973">
        <v>1</v>
      </c>
      <c r="E104" s="1010">
        <f t="shared" si="7"/>
        <v>1</v>
      </c>
      <c r="F104" s="718">
        <v>1</v>
      </c>
      <c r="G104" s="145">
        <f>F104*30</f>
        <v>30</v>
      </c>
      <c r="H104" s="168">
        <v>4</v>
      </c>
      <c r="I104" s="101"/>
      <c r="J104" s="102"/>
      <c r="K104" s="164">
        <v>4</v>
      </c>
      <c r="L104" s="104">
        <f>G104-H104</f>
        <v>26</v>
      </c>
      <c r="M104" s="159"/>
      <c r="N104" s="160"/>
      <c r="O104" s="159"/>
      <c r="P104" s="160"/>
      <c r="Q104" s="159"/>
      <c r="R104" s="160"/>
      <c r="S104" s="638">
        <v>4</v>
      </c>
      <c r="T104" s="639">
        <v>0</v>
      </c>
      <c r="U104" s="159"/>
      <c r="V104" s="160"/>
      <c r="W104" s="159"/>
      <c r="X104" s="160"/>
      <c r="Y104" s="159"/>
      <c r="Z104" s="160"/>
      <c r="AA104" s="31"/>
    </row>
    <row r="105" spans="1:27" s="764" customFormat="1" ht="16.5" thickBot="1">
      <c r="A105" s="761">
        <v>21</v>
      </c>
      <c r="B105" s="706" t="s">
        <v>95</v>
      </c>
      <c r="C105" s="985"/>
      <c r="D105" s="986"/>
      <c r="E105" s="1010">
        <f t="shared" si="7"/>
        <v>0</v>
      </c>
      <c r="F105" s="762">
        <v>3</v>
      </c>
      <c r="G105" s="763"/>
      <c r="M105" s="765"/>
      <c r="N105" s="766"/>
      <c r="O105" s="765"/>
      <c r="P105" s="766"/>
      <c r="Q105" s="765"/>
      <c r="R105" s="766"/>
      <c r="S105" s="765"/>
      <c r="T105" s="766"/>
      <c r="U105" s="767">
        <v>4</v>
      </c>
      <c r="V105" s="768">
        <v>0</v>
      </c>
      <c r="W105" s="765"/>
      <c r="X105" s="766"/>
      <c r="Y105" s="765"/>
      <c r="Z105" s="766"/>
      <c r="AA105" s="769"/>
    </row>
    <row r="106" spans="1:27" s="764" customFormat="1" ht="16.5" thickBot="1">
      <c r="A106" s="770"/>
      <c r="B106" s="744" t="s">
        <v>55</v>
      </c>
      <c r="C106" s="987">
        <v>1</v>
      </c>
      <c r="D106" s="987"/>
      <c r="E106" s="1010">
        <f t="shared" si="7"/>
        <v>1</v>
      </c>
      <c r="F106" s="712">
        <v>1</v>
      </c>
      <c r="G106" s="763"/>
      <c r="H106" s="770"/>
      <c r="I106" s="771"/>
      <c r="J106" s="770"/>
      <c r="K106" s="772"/>
      <c r="L106" s="772"/>
      <c r="M106" s="773"/>
      <c r="N106" s="773"/>
      <c r="O106" s="773"/>
      <c r="P106" s="773"/>
      <c r="Q106" s="773"/>
      <c r="R106" s="773"/>
      <c r="S106" s="773"/>
      <c r="T106" s="773"/>
      <c r="U106" s="682"/>
      <c r="V106" s="682"/>
      <c r="W106" s="773"/>
      <c r="X106" s="773"/>
      <c r="Y106" s="773"/>
      <c r="Z106" s="773"/>
      <c r="AA106" s="769"/>
    </row>
    <row r="107" spans="1:27" s="764" customFormat="1" ht="16.5" thickBot="1">
      <c r="A107" s="770"/>
      <c r="B107" s="710" t="s">
        <v>56</v>
      </c>
      <c r="C107" s="987"/>
      <c r="D107" s="987">
        <v>2</v>
      </c>
      <c r="E107" s="1010">
        <f t="shared" si="7"/>
        <v>2</v>
      </c>
      <c r="F107" s="712">
        <v>2</v>
      </c>
      <c r="G107" s="763">
        <f>F107*30</f>
        <v>60</v>
      </c>
      <c r="H107" s="774">
        <v>4</v>
      </c>
      <c r="I107" s="775">
        <v>4</v>
      </c>
      <c r="J107" s="776"/>
      <c r="K107" s="777"/>
      <c r="L107" s="778">
        <f>G107-H107</f>
        <v>56</v>
      </c>
      <c r="M107" s="773"/>
      <c r="N107" s="773"/>
      <c r="O107" s="773"/>
      <c r="P107" s="773"/>
      <c r="Q107" s="773"/>
      <c r="R107" s="773"/>
      <c r="S107" s="773"/>
      <c r="T107" s="773"/>
      <c r="U107" s="682"/>
      <c r="V107" s="682"/>
      <c r="W107" s="773"/>
      <c r="X107" s="773"/>
      <c r="Y107" s="773"/>
      <c r="Z107" s="773"/>
      <c r="AA107" s="1009">
        <f>F51+F54+F57+F60+F63+F64+F67+F68+F71+F74+F75+F78+F81+F82+F85+F88+F91+F94+F97+F100+F103+F104+F107+F110+F115+F118+F121</f>
        <v>57.5</v>
      </c>
    </row>
    <row r="108" spans="1:27" s="42" customFormat="1" ht="16.5" customHeight="1" thickBot="1">
      <c r="A108" s="760">
        <v>22</v>
      </c>
      <c r="B108" s="546" t="s">
        <v>96</v>
      </c>
      <c r="C108" s="988"/>
      <c r="D108" s="989"/>
      <c r="E108" s="1010">
        <f t="shared" si="7"/>
        <v>0</v>
      </c>
      <c r="F108" s="404">
        <f>F109+F110</f>
        <v>3</v>
      </c>
      <c r="G108" s="533"/>
      <c r="H108" s="405"/>
      <c r="I108" s="118"/>
      <c r="J108" s="406"/>
      <c r="K108" s="407"/>
      <c r="L108" s="294"/>
      <c r="M108" s="373"/>
      <c r="N108" s="374"/>
      <c r="O108" s="373"/>
      <c r="P108" s="374"/>
      <c r="Q108" s="373"/>
      <c r="R108" s="374"/>
      <c r="S108" s="373"/>
      <c r="T108" s="374"/>
      <c r="U108" s="373"/>
      <c r="V108" s="374"/>
      <c r="W108" s="373"/>
      <c r="X108" s="374"/>
      <c r="Y108" s="373"/>
      <c r="Z108" s="374"/>
      <c r="AA108" s="31"/>
    </row>
    <row r="109" spans="1:27" s="42" customFormat="1" ht="16.5" customHeight="1" thickBot="1">
      <c r="A109" s="98"/>
      <c r="B109" s="582" t="s">
        <v>55</v>
      </c>
      <c r="C109" s="978">
        <v>1</v>
      </c>
      <c r="D109" s="978"/>
      <c r="E109" s="1010">
        <f t="shared" si="7"/>
        <v>1</v>
      </c>
      <c r="F109" s="544">
        <v>1</v>
      </c>
      <c r="G109" s="298"/>
      <c r="H109" s="172"/>
      <c r="I109" s="119"/>
      <c r="J109" s="172"/>
      <c r="K109" s="192"/>
      <c r="L109" s="192"/>
      <c r="M109" s="442"/>
      <c r="N109" s="442"/>
      <c r="O109" s="442"/>
      <c r="P109" s="442"/>
      <c r="Q109" s="442"/>
      <c r="R109" s="442"/>
      <c r="S109" s="442"/>
      <c r="T109" s="442"/>
      <c r="U109" s="442"/>
      <c r="V109" s="442"/>
      <c r="W109" s="442"/>
      <c r="X109" s="442"/>
      <c r="Y109" s="442"/>
      <c r="Z109" s="442"/>
      <c r="AA109" s="31"/>
    </row>
    <row r="110" spans="1:27" s="42" customFormat="1" ht="16.5" customHeight="1" thickBot="1">
      <c r="A110" s="114"/>
      <c r="B110" s="513" t="s">
        <v>89</v>
      </c>
      <c r="C110" s="973"/>
      <c r="D110" s="973">
        <v>2</v>
      </c>
      <c r="E110" s="1010">
        <f t="shared" si="7"/>
        <v>2</v>
      </c>
      <c r="F110" s="295">
        <v>2</v>
      </c>
      <c r="G110" s="299">
        <f>F110*30</f>
        <v>60</v>
      </c>
      <c r="H110" s="102">
        <v>6</v>
      </c>
      <c r="I110" s="101">
        <v>4</v>
      </c>
      <c r="J110" s="102"/>
      <c r="K110" s="164">
        <v>2</v>
      </c>
      <c r="L110" s="164">
        <f>G110-H110</f>
        <v>54</v>
      </c>
      <c r="M110" s="177"/>
      <c r="N110" s="177"/>
      <c r="O110" s="177"/>
      <c r="P110" s="177"/>
      <c r="Q110" s="177"/>
      <c r="R110" s="177"/>
      <c r="S110" s="177"/>
      <c r="T110" s="177"/>
      <c r="U110" s="170">
        <v>4</v>
      </c>
      <c r="V110" s="170">
        <v>2</v>
      </c>
      <c r="W110" s="177"/>
      <c r="X110" s="177"/>
      <c r="Y110" s="177"/>
      <c r="Z110" s="177"/>
      <c r="AA110" s="1009"/>
    </row>
    <row r="111" spans="1:26" s="788" customFormat="1" ht="36" customHeight="1" thickBot="1">
      <c r="A111" s="779">
        <v>24</v>
      </c>
      <c r="B111" s="780" t="s">
        <v>152</v>
      </c>
      <c r="C111" s="990"/>
      <c r="D111" s="991"/>
      <c r="E111" s="1010">
        <f t="shared" si="7"/>
        <v>0</v>
      </c>
      <c r="F111" s="784">
        <v>3.5</v>
      </c>
      <c r="G111" s="785"/>
      <c r="H111" s="781"/>
      <c r="I111" s="782"/>
      <c r="J111" s="782"/>
      <c r="K111" s="782"/>
      <c r="L111" s="783"/>
      <c r="M111" s="786"/>
      <c r="N111" s="787"/>
      <c r="O111" s="786"/>
      <c r="P111" s="787"/>
      <c r="Q111" s="786"/>
      <c r="R111" s="787"/>
      <c r="S111" s="786"/>
      <c r="T111" s="787"/>
      <c r="U111" s="786"/>
      <c r="V111" s="787"/>
      <c r="W111" s="786"/>
      <c r="X111" s="787"/>
      <c r="Y111" s="786"/>
      <c r="Z111" s="787"/>
    </row>
    <row r="112" spans="1:26" s="788" customFormat="1" ht="16.5" thickBot="1">
      <c r="A112" s="789"/>
      <c r="B112" s="790" t="s">
        <v>153</v>
      </c>
      <c r="C112" s="992">
        <v>1.5</v>
      </c>
      <c r="D112" s="993"/>
      <c r="E112" s="1010">
        <f t="shared" si="7"/>
        <v>1.5</v>
      </c>
      <c r="F112" s="794">
        <v>1.5</v>
      </c>
      <c r="G112" s="795"/>
      <c r="H112" s="791"/>
      <c r="I112" s="792"/>
      <c r="J112" s="792"/>
      <c r="K112" s="792"/>
      <c r="L112" s="793"/>
      <c r="M112" s="796"/>
      <c r="N112" s="797"/>
      <c r="O112" s="797"/>
      <c r="P112" s="797"/>
      <c r="Q112" s="797"/>
      <c r="R112" s="797"/>
      <c r="S112" s="797"/>
      <c r="T112" s="797"/>
      <c r="U112" s="797"/>
      <c r="V112" s="797"/>
      <c r="W112" s="797"/>
      <c r="X112" s="797"/>
      <c r="Y112" s="797"/>
      <c r="Z112" s="798"/>
    </row>
    <row r="113" spans="1:26" s="788" customFormat="1" ht="16.5" customHeight="1" thickBot="1">
      <c r="A113" s="799">
        <v>25</v>
      </c>
      <c r="B113" s="800" t="s">
        <v>154</v>
      </c>
      <c r="C113" s="994"/>
      <c r="D113" s="995"/>
      <c r="E113" s="1010">
        <f t="shared" si="7"/>
        <v>0</v>
      </c>
      <c r="F113" s="804">
        <v>2</v>
      </c>
      <c r="G113" s="805"/>
      <c r="H113" s="801"/>
      <c r="I113" s="802"/>
      <c r="J113" s="802"/>
      <c r="K113" s="802"/>
      <c r="L113" s="803"/>
      <c r="M113" s="806"/>
      <c r="N113" s="807"/>
      <c r="O113" s="807"/>
      <c r="P113" s="807"/>
      <c r="Q113" s="807"/>
      <c r="R113" s="807"/>
      <c r="S113" s="807"/>
      <c r="T113" s="807"/>
      <c r="U113" s="807"/>
      <c r="V113" s="807"/>
      <c r="W113" s="807"/>
      <c r="X113" s="807"/>
      <c r="Y113" s="807"/>
      <c r="Z113" s="808"/>
    </row>
    <row r="114" spans="1:26" s="788" customFormat="1" ht="16.5" customHeight="1" thickBot="1">
      <c r="A114" s="809"/>
      <c r="B114" s="810" t="s">
        <v>55</v>
      </c>
      <c r="C114" s="996">
        <v>0.5</v>
      </c>
      <c r="D114" s="997"/>
      <c r="E114" s="1010">
        <f t="shared" si="7"/>
        <v>0.5</v>
      </c>
      <c r="F114" s="811">
        <v>0.5</v>
      </c>
      <c r="G114" s="812"/>
      <c r="H114" s="813"/>
      <c r="I114" s="814"/>
      <c r="J114" s="815"/>
      <c r="K114" s="815"/>
      <c r="L114" s="816"/>
      <c r="M114" s="817"/>
      <c r="N114" s="818"/>
      <c r="O114" s="819"/>
      <c r="P114" s="818"/>
      <c r="Q114" s="819"/>
      <c r="R114" s="818"/>
      <c r="S114" s="819"/>
      <c r="T114" s="818"/>
      <c r="U114" s="819"/>
      <c r="V114" s="818"/>
      <c r="W114" s="819"/>
      <c r="X114" s="818"/>
      <c r="Y114" s="819"/>
      <c r="Z114" s="818"/>
    </row>
    <row r="115" spans="1:26" s="788" customFormat="1" ht="16.5" thickBot="1">
      <c r="A115" s="820"/>
      <c r="B115" s="821" t="s">
        <v>56</v>
      </c>
      <c r="C115" s="998"/>
      <c r="D115" s="999">
        <v>1.5</v>
      </c>
      <c r="E115" s="1010">
        <f t="shared" si="7"/>
        <v>1.5</v>
      </c>
      <c r="F115" s="822">
        <v>1.5</v>
      </c>
      <c r="G115" s="823">
        <f>F115*30</f>
        <v>45</v>
      </c>
      <c r="H115" s="824">
        <v>4</v>
      </c>
      <c r="I115" s="825">
        <v>4</v>
      </c>
      <c r="J115" s="826"/>
      <c r="K115" s="826"/>
      <c r="L115" s="827">
        <f>G115-H115</f>
        <v>41</v>
      </c>
      <c r="M115" s="828"/>
      <c r="N115" s="829"/>
      <c r="O115" s="830"/>
      <c r="P115" s="829"/>
      <c r="Q115" s="830"/>
      <c r="R115" s="829"/>
      <c r="S115" s="830"/>
      <c r="T115" s="829"/>
      <c r="U115" s="831">
        <v>4</v>
      </c>
      <c r="V115" s="832">
        <v>0</v>
      </c>
      <c r="W115" s="830"/>
      <c r="X115" s="829"/>
      <c r="Y115" s="830"/>
      <c r="Z115" s="829"/>
    </row>
    <row r="116" spans="1:26" s="42" customFormat="1" ht="32.25" thickBot="1">
      <c r="A116" s="125">
        <v>26</v>
      </c>
      <c r="B116" s="126" t="s">
        <v>184</v>
      </c>
      <c r="C116" s="976"/>
      <c r="D116" s="973"/>
      <c r="E116" s="1010">
        <f t="shared" si="7"/>
        <v>0</v>
      </c>
      <c r="F116" s="833">
        <f>F117+F118</f>
        <v>4</v>
      </c>
      <c r="G116" s="470"/>
      <c r="H116" s="168"/>
      <c r="I116" s="101"/>
      <c r="J116" s="102"/>
      <c r="K116" s="164"/>
      <c r="L116" s="104"/>
      <c r="M116" s="159"/>
      <c r="N116" s="160"/>
      <c r="O116" s="159"/>
      <c r="P116" s="160"/>
      <c r="Q116" s="159"/>
      <c r="R116" s="160"/>
      <c r="S116" s="159"/>
      <c r="T116" s="160"/>
      <c r="U116" s="159"/>
      <c r="V116" s="160"/>
      <c r="W116" s="159"/>
      <c r="X116" s="160"/>
      <c r="Y116" s="159"/>
      <c r="Z116" s="160"/>
    </row>
    <row r="117" spans="1:26" s="42" customFormat="1" ht="18" customHeight="1" thickBot="1">
      <c r="A117" s="125" t="s">
        <v>182</v>
      </c>
      <c r="B117" s="66" t="s">
        <v>55</v>
      </c>
      <c r="C117" s="976">
        <v>1.5</v>
      </c>
      <c r="D117" s="973"/>
      <c r="E117" s="1010">
        <f t="shared" si="7"/>
        <v>1.5</v>
      </c>
      <c r="F117" s="718">
        <v>1.5</v>
      </c>
      <c r="G117" s="145"/>
      <c r="H117" s="168"/>
      <c r="I117" s="101"/>
      <c r="J117" s="102"/>
      <c r="K117" s="164"/>
      <c r="L117" s="104"/>
      <c r="M117" s="159"/>
      <c r="N117" s="160"/>
      <c r="O117" s="159"/>
      <c r="P117" s="160"/>
      <c r="Q117" s="159"/>
      <c r="R117" s="160"/>
      <c r="S117" s="159"/>
      <c r="T117" s="160"/>
      <c r="U117" s="159"/>
      <c r="V117" s="160"/>
      <c r="W117" s="159"/>
      <c r="X117" s="160"/>
      <c r="Y117" s="159"/>
      <c r="Z117" s="160"/>
    </row>
    <row r="118" spans="1:26" s="42" customFormat="1" ht="16.5" thickBot="1">
      <c r="A118" s="129" t="s">
        <v>183</v>
      </c>
      <c r="B118" s="130" t="s">
        <v>56</v>
      </c>
      <c r="C118" s="977"/>
      <c r="D118" s="978">
        <v>2.5</v>
      </c>
      <c r="E118" s="1010">
        <f t="shared" si="7"/>
        <v>2.5</v>
      </c>
      <c r="F118" s="750">
        <v>2.5</v>
      </c>
      <c r="G118" s="298">
        <f>F118*30</f>
        <v>75</v>
      </c>
      <c r="H118" s="174">
        <v>4</v>
      </c>
      <c r="I118" s="119">
        <v>4</v>
      </c>
      <c r="J118" s="172"/>
      <c r="K118" s="192"/>
      <c r="L118" s="175">
        <f>G118-H118</f>
        <v>71</v>
      </c>
      <c r="M118" s="181"/>
      <c r="N118" s="182"/>
      <c r="O118" s="181"/>
      <c r="P118" s="182"/>
      <c r="Q118" s="181"/>
      <c r="R118" s="182"/>
      <c r="S118" s="475">
        <v>4</v>
      </c>
      <c r="T118" s="632">
        <v>0</v>
      </c>
      <c r="U118" s="181"/>
      <c r="V118" s="182"/>
      <c r="W118" s="181"/>
      <c r="X118" s="182"/>
      <c r="Y118" s="181"/>
      <c r="Z118" s="182"/>
    </row>
    <row r="119" spans="1:26" s="42" customFormat="1" ht="16.5" thickBot="1">
      <c r="A119" s="534">
        <v>27</v>
      </c>
      <c r="B119" s="684" t="s">
        <v>65</v>
      </c>
      <c r="C119" s="1000"/>
      <c r="D119" s="1001"/>
      <c r="E119" s="1010">
        <f t="shared" si="7"/>
        <v>0</v>
      </c>
      <c r="F119" s="685">
        <v>2</v>
      </c>
      <c r="G119" s="298"/>
      <c r="H119" s="171"/>
      <c r="I119" s="119"/>
      <c r="J119" s="172"/>
      <c r="K119" s="192"/>
      <c r="L119" s="164"/>
      <c r="M119" s="177"/>
      <c r="N119" s="177"/>
      <c r="O119" s="177"/>
      <c r="P119" s="177"/>
      <c r="Q119" s="177"/>
      <c r="R119" s="177"/>
      <c r="S119" s="170"/>
      <c r="T119" s="170"/>
      <c r="U119" s="177"/>
      <c r="V119" s="177"/>
      <c r="W119" s="177"/>
      <c r="X119" s="177"/>
      <c r="Y119" s="177"/>
      <c r="Z119" s="177"/>
    </row>
    <row r="120" spans="1:26" s="42" customFormat="1" ht="16.5" thickBot="1">
      <c r="A120" s="42" t="s">
        <v>207</v>
      </c>
      <c r="B120" s="259" t="s">
        <v>55</v>
      </c>
      <c r="C120" s="974">
        <v>0.5</v>
      </c>
      <c r="D120" s="975"/>
      <c r="E120" s="1010">
        <f t="shared" si="7"/>
        <v>0.5</v>
      </c>
      <c r="F120" s="717">
        <v>0.5</v>
      </c>
      <c r="G120" s="298"/>
      <c r="H120" s="171"/>
      <c r="I120" s="119"/>
      <c r="J120" s="172"/>
      <c r="K120" s="192"/>
      <c r="L120" s="164">
        <f>G120-H120</f>
        <v>0</v>
      </c>
      <c r="M120" s="177"/>
      <c r="N120" s="177"/>
      <c r="O120" s="177"/>
      <c r="P120" s="177"/>
      <c r="Q120" s="177"/>
      <c r="R120" s="177"/>
      <c r="S120" s="170"/>
      <c r="T120" s="170"/>
      <c r="U120" s="177"/>
      <c r="V120" s="177"/>
      <c r="W120" s="177"/>
      <c r="X120" s="177"/>
      <c r="Y120" s="177"/>
      <c r="Z120" s="177"/>
    </row>
    <row r="121" spans="1:26" s="788" customFormat="1" ht="16.5" thickBot="1">
      <c r="A121" s="788" t="s">
        <v>208</v>
      </c>
      <c r="B121" s="821" t="s">
        <v>56</v>
      </c>
      <c r="C121" s="1002"/>
      <c r="D121" s="1003">
        <v>1.5</v>
      </c>
      <c r="E121" s="1010">
        <f t="shared" si="7"/>
        <v>1.5</v>
      </c>
      <c r="F121" s="953">
        <v>1.5</v>
      </c>
      <c r="G121" s="834">
        <f>F121*30</f>
        <v>45</v>
      </c>
      <c r="H121" s="835">
        <v>4</v>
      </c>
      <c r="I121" s="836">
        <v>4</v>
      </c>
      <c r="J121" s="837"/>
      <c r="K121" s="838"/>
      <c r="L121" s="838">
        <f>G121-H121</f>
        <v>41</v>
      </c>
      <c r="M121" s="839"/>
      <c r="N121" s="839"/>
      <c r="O121" s="839"/>
      <c r="P121" s="839"/>
      <c r="Q121" s="839"/>
      <c r="R121" s="839"/>
      <c r="S121" s="840">
        <v>4</v>
      </c>
      <c r="T121" s="841">
        <v>0</v>
      </c>
      <c r="U121" s="839"/>
      <c r="V121" s="839"/>
      <c r="W121" s="839"/>
      <c r="X121" s="839"/>
      <c r="Y121" s="839"/>
      <c r="Z121" s="839"/>
    </row>
    <row r="122" spans="1:26" s="788" customFormat="1" ht="16.5" customHeight="1" thickBot="1">
      <c r="A122" s="2073" t="s">
        <v>222</v>
      </c>
      <c r="B122" s="2074"/>
      <c r="C122" s="1004">
        <f>SUM(C49:C121)</f>
        <v>29</v>
      </c>
      <c r="D122" s="1004">
        <f>SUM(D49:D121)</f>
        <v>57.5</v>
      </c>
      <c r="E122" s="1004">
        <f>SUM(E49:E121)</f>
        <v>86.5</v>
      </c>
      <c r="F122" s="843">
        <f>F123+F124</f>
        <v>90.5</v>
      </c>
      <c r="G122" s="844">
        <f>F122*30</f>
        <v>2715</v>
      </c>
      <c r="H122" s="845"/>
      <c r="I122" s="845"/>
      <c r="J122" s="845"/>
      <c r="K122" s="845"/>
      <c r="L122" s="845"/>
      <c r="M122" s="845"/>
      <c r="N122" s="846"/>
      <c r="O122" s="846"/>
      <c r="P122" s="846"/>
      <c r="Q122" s="846"/>
      <c r="R122" s="846"/>
      <c r="S122" s="846"/>
      <c r="T122" s="846"/>
      <c r="U122" s="846"/>
      <c r="V122" s="846"/>
      <c r="W122" s="846"/>
      <c r="X122" s="846"/>
      <c r="Y122" s="847"/>
      <c r="Z122" s="848"/>
    </row>
    <row r="123" spans="1:26" s="788" customFormat="1" ht="16.5" thickBot="1">
      <c r="A123" s="2075" t="s">
        <v>69</v>
      </c>
      <c r="B123" s="2076"/>
      <c r="C123" s="1004"/>
      <c r="D123" s="1004"/>
      <c r="E123" s="842"/>
      <c r="F123" s="849">
        <f>F50+F53+F56+F59+F62+F66+F70+F73+F77+F80+F84+F87+F90+F93+F96+F99+F102+F106+F109+F112+F114+F117+F120</f>
        <v>29</v>
      </c>
      <c r="G123" s="850">
        <f>F123*30</f>
        <v>870</v>
      </c>
      <c r="H123" s="851"/>
      <c r="I123" s="852"/>
      <c r="J123" s="851"/>
      <c r="K123" s="851"/>
      <c r="L123" s="851"/>
      <c r="M123" s="853"/>
      <c r="N123" s="854"/>
      <c r="O123" s="853"/>
      <c r="P123" s="854"/>
      <c r="Q123" s="853"/>
      <c r="R123" s="854"/>
      <c r="S123" s="853"/>
      <c r="T123" s="854"/>
      <c r="U123" s="853"/>
      <c r="V123" s="854"/>
      <c r="W123" s="853"/>
      <c r="X123" s="854"/>
      <c r="Y123" s="853"/>
      <c r="Z123" s="855"/>
    </row>
    <row r="124" spans="1:27" s="788" customFormat="1" ht="16.5" thickBot="1">
      <c r="A124" s="856" t="s">
        <v>70</v>
      </c>
      <c r="B124" s="857"/>
      <c r="C124" s="1005"/>
      <c r="D124" s="1005"/>
      <c r="E124" s="858"/>
      <c r="F124" s="859">
        <f>F110+F51+F54+F57+F60+F63+F64+F67+F68+F71+F74+F75+F76+F81+F82+F85+F88+F91+F92+F95+F100+F103+F104+F105+F115+F118+F121</f>
        <v>61.5</v>
      </c>
      <c r="G124" s="860">
        <f>F124*30</f>
        <v>1845</v>
      </c>
      <c r="H124" s="859">
        <f>SUM(H49:H123)</f>
        <v>136</v>
      </c>
      <c r="I124" s="859">
        <f>SUM(I49:I123)</f>
        <v>92</v>
      </c>
      <c r="J124" s="859">
        <f>SUM(J49:J123)</f>
        <v>0</v>
      </c>
      <c r="K124" s="859">
        <f>SUM(K49:K123)</f>
        <v>44</v>
      </c>
      <c r="L124" s="859">
        <f>SUM(L49:L123)</f>
        <v>1589</v>
      </c>
      <c r="M124" s="846">
        <f>SUM(M49:M121)</f>
        <v>4</v>
      </c>
      <c r="N124" s="846">
        <f aca="true" t="shared" si="8" ref="N124:X124">SUM(N49:N121)</f>
        <v>0</v>
      </c>
      <c r="O124" s="846">
        <f t="shared" si="8"/>
        <v>12</v>
      </c>
      <c r="P124" s="846">
        <f t="shared" si="8"/>
        <v>4</v>
      </c>
      <c r="Q124" s="846">
        <f t="shared" si="8"/>
        <v>28</v>
      </c>
      <c r="R124" s="846">
        <f t="shared" si="8"/>
        <v>10</v>
      </c>
      <c r="S124" s="846">
        <f t="shared" si="8"/>
        <v>32</v>
      </c>
      <c r="T124" s="846">
        <f t="shared" si="8"/>
        <v>4</v>
      </c>
      <c r="U124" s="846">
        <f t="shared" si="8"/>
        <v>28</v>
      </c>
      <c r="V124" s="846">
        <f t="shared" si="8"/>
        <v>6</v>
      </c>
      <c r="W124" s="846">
        <f t="shared" si="8"/>
        <v>8</v>
      </c>
      <c r="X124" s="846">
        <f t="shared" si="8"/>
        <v>0</v>
      </c>
      <c r="Y124" s="846"/>
      <c r="Z124" s="861"/>
      <c r="AA124" s="788" t="s">
        <v>212</v>
      </c>
    </row>
    <row r="125" spans="1:26" s="42" customFormat="1" ht="20.25" customHeight="1" thickBot="1">
      <c r="A125" s="1966" t="s">
        <v>146</v>
      </c>
      <c r="B125" s="1967"/>
      <c r="C125" s="1967"/>
      <c r="D125" s="1967"/>
      <c r="E125" s="1967"/>
      <c r="F125" s="1967"/>
      <c r="G125" s="1967"/>
      <c r="H125" s="1967"/>
      <c r="I125" s="1967"/>
      <c r="J125" s="1967"/>
      <c r="K125" s="1967"/>
      <c r="L125" s="1967"/>
      <c r="M125" s="1967"/>
      <c r="N125" s="1967"/>
      <c r="O125" s="1967"/>
      <c r="P125" s="1967"/>
      <c r="Q125" s="1967"/>
      <c r="R125" s="1967"/>
      <c r="S125" s="1967"/>
      <c r="T125" s="1967"/>
      <c r="U125" s="1967"/>
      <c r="V125" s="1967"/>
      <c r="W125" s="1967"/>
      <c r="X125" s="1967"/>
      <c r="Y125" s="1967"/>
      <c r="Z125" s="1968"/>
    </row>
    <row r="126" spans="1:26" s="42" customFormat="1" ht="16.5" customHeight="1" thickBot="1">
      <c r="A126" s="352"/>
      <c r="B126" s="238"/>
      <c r="C126" s="238"/>
      <c r="D126" s="238"/>
      <c r="E126" s="238"/>
      <c r="F126" s="239"/>
      <c r="G126" s="239" t="s">
        <v>191</v>
      </c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353"/>
    </row>
    <row r="127" spans="1:26" s="43" customFormat="1" ht="16.5" customHeight="1" thickBot="1">
      <c r="A127" s="1975" t="s">
        <v>71</v>
      </c>
      <c r="B127" s="1976"/>
      <c r="C127" s="133"/>
      <c r="D127" s="134"/>
      <c r="E127" s="135"/>
      <c r="F127" s="383"/>
      <c r="G127" s="384"/>
      <c r="H127" s="391"/>
      <c r="I127" s="354"/>
      <c r="J127" s="354"/>
      <c r="K127" s="354"/>
      <c r="L127" s="354"/>
      <c r="M127" s="354"/>
      <c r="N127" s="354"/>
      <c r="O127" s="354"/>
      <c r="P127" s="354"/>
      <c r="Q127" s="354"/>
      <c r="R127" s="354"/>
      <c r="S127" s="354"/>
      <c r="T127" s="354"/>
      <c r="U127" s="354"/>
      <c r="V127" s="354"/>
      <c r="W127" s="354"/>
      <c r="X127" s="354"/>
      <c r="Y127" s="354"/>
      <c r="Z127" s="354"/>
    </row>
    <row r="128" spans="1:41" s="44" customFormat="1" ht="16.5" thickBot="1">
      <c r="A128" s="136">
        <v>1</v>
      </c>
      <c r="B128" s="137" t="s">
        <v>80</v>
      </c>
      <c r="C128" s="113"/>
      <c r="D128" s="98"/>
      <c r="E128" s="114"/>
      <c r="F128" s="218">
        <v>1.5</v>
      </c>
      <c r="G128" s="195">
        <f aca="true" t="shared" si="9" ref="G128:G135">F128*30</f>
        <v>45</v>
      </c>
      <c r="H128" s="391"/>
      <c r="I128" s="354"/>
      <c r="J128" s="354"/>
      <c r="K128" s="354"/>
      <c r="L128" s="354"/>
      <c r="M128" s="354"/>
      <c r="N128" s="354"/>
      <c r="O128" s="354"/>
      <c r="P128" s="354"/>
      <c r="Q128" s="354"/>
      <c r="R128" s="354"/>
      <c r="S128" s="354"/>
      <c r="T128" s="354"/>
      <c r="U128" s="354"/>
      <c r="V128" s="354"/>
      <c r="W128" s="354"/>
      <c r="X128" s="354"/>
      <c r="Y128" s="354"/>
      <c r="Z128" s="354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</row>
    <row r="129" spans="1:27" s="42" customFormat="1" ht="16.5" thickBot="1">
      <c r="A129" s="138">
        <v>2</v>
      </c>
      <c r="B129" s="139" t="s">
        <v>81</v>
      </c>
      <c r="C129" s="140"/>
      <c r="D129" s="141"/>
      <c r="E129" s="142"/>
      <c r="F129" s="218">
        <v>1.5</v>
      </c>
      <c r="G129" s="195">
        <f t="shared" si="9"/>
        <v>45</v>
      </c>
      <c r="H129" s="391"/>
      <c r="I129" s="354"/>
      <c r="J129" s="354"/>
      <c r="K129" s="354"/>
      <c r="L129" s="354"/>
      <c r="M129" s="354"/>
      <c r="N129" s="354"/>
      <c r="O129" s="354"/>
      <c r="P129" s="354"/>
      <c r="Q129" s="354"/>
      <c r="R129" s="354"/>
      <c r="S129" s="354"/>
      <c r="T129" s="354"/>
      <c r="U129" s="354"/>
      <c r="V129" s="354"/>
      <c r="W129" s="354"/>
      <c r="X129" s="354"/>
      <c r="Y129" s="354"/>
      <c r="Z129" s="354"/>
      <c r="AA129" s="40"/>
    </row>
    <row r="130" spans="1:26" s="42" customFormat="1" ht="16.5" thickBot="1">
      <c r="A130" s="467">
        <v>3</v>
      </c>
      <c r="B130" s="355" t="s">
        <v>147</v>
      </c>
      <c r="C130" s="356"/>
      <c r="D130" s="357"/>
      <c r="E130" s="358"/>
      <c r="F130" s="218">
        <v>1.5</v>
      </c>
      <c r="G130" s="218">
        <f t="shared" si="9"/>
        <v>45</v>
      </c>
      <c r="H130" s="391"/>
      <c r="I130" s="354"/>
      <c r="J130" s="354"/>
      <c r="K130" s="354"/>
      <c r="L130" s="354"/>
      <c r="M130" s="354"/>
      <c r="N130" s="354"/>
      <c r="O130" s="354"/>
      <c r="P130" s="354"/>
      <c r="Q130" s="354"/>
      <c r="R130" s="354"/>
      <c r="S130" s="354"/>
      <c r="T130" s="354"/>
      <c r="U130" s="354"/>
      <c r="V130" s="354"/>
      <c r="W130" s="354"/>
      <c r="X130" s="354"/>
      <c r="Y130" s="354"/>
      <c r="Z130" s="354"/>
    </row>
    <row r="131" spans="1:26" s="43" customFormat="1" ht="16.5" thickBot="1">
      <c r="A131" s="467">
        <v>4</v>
      </c>
      <c r="B131" s="359" t="s">
        <v>148</v>
      </c>
      <c r="C131" s="356"/>
      <c r="D131" s="357"/>
      <c r="E131" s="358"/>
      <c r="F131" s="218">
        <v>1.5</v>
      </c>
      <c r="G131" s="218">
        <f t="shared" si="9"/>
        <v>45</v>
      </c>
      <c r="H131" s="391"/>
      <c r="I131" s="354"/>
      <c r="J131" s="354"/>
      <c r="K131" s="354"/>
      <c r="L131" s="354"/>
      <c r="M131" s="354"/>
      <c r="N131" s="354"/>
      <c r="O131" s="354"/>
      <c r="P131" s="354"/>
      <c r="Q131" s="354"/>
      <c r="R131" s="354"/>
      <c r="S131" s="354"/>
      <c r="T131" s="354"/>
      <c r="U131" s="354"/>
      <c r="V131" s="354"/>
      <c r="W131" s="354"/>
      <c r="X131" s="354"/>
      <c r="Y131" s="354"/>
      <c r="Z131" s="354"/>
    </row>
    <row r="132" spans="1:26" s="43" customFormat="1" ht="16.5" thickBot="1">
      <c r="A132" s="468">
        <v>5</v>
      </c>
      <c r="B132" s="360" t="s">
        <v>149</v>
      </c>
      <c r="C132" s="361"/>
      <c r="D132" s="362"/>
      <c r="E132" s="363"/>
      <c r="F132" s="465">
        <v>1.5</v>
      </c>
      <c r="G132" s="465">
        <f t="shared" si="9"/>
        <v>45</v>
      </c>
      <c r="H132" s="391"/>
      <c r="I132" s="354"/>
      <c r="J132" s="354"/>
      <c r="K132" s="354"/>
      <c r="L132" s="354"/>
      <c r="M132" s="354"/>
      <c r="N132" s="354"/>
      <c r="O132" s="354"/>
      <c r="P132" s="354"/>
      <c r="Q132" s="354"/>
      <c r="R132" s="354"/>
      <c r="S132" s="354"/>
      <c r="T132" s="354"/>
      <c r="U132" s="354"/>
      <c r="V132" s="354"/>
      <c r="W132" s="354"/>
      <c r="X132" s="354"/>
      <c r="Y132" s="354"/>
      <c r="Z132" s="354"/>
    </row>
    <row r="133" spans="1:26" s="42" customFormat="1" ht="27.75" customHeight="1" thickBot="1">
      <c r="A133" s="1939" t="s">
        <v>223</v>
      </c>
      <c r="B133" s="1977"/>
      <c r="C133" s="380"/>
      <c r="D133" s="381"/>
      <c r="E133" s="382"/>
      <c r="F133" s="473">
        <f>SUM(F128:F132)</f>
        <v>7.5</v>
      </c>
      <c r="G133" s="474">
        <f t="shared" si="9"/>
        <v>225</v>
      </c>
      <c r="H133" s="392"/>
      <c r="I133" s="385"/>
      <c r="J133" s="385"/>
      <c r="K133" s="385"/>
      <c r="L133" s="385"/>
      <c r="M133" s="385"/>
      <c r="N133" s="385"/>
      <c r="O133" s="385"/>
      <c r="P133" s="385"/>
      <c r="Q133" s="385"/>
      <c r="R133" s="385"/>
      <c r="S133" s="385"/>
      <c r="T133" s="385"/>
      <c r="U133" s="385"/>
      <c r="V133" s="385"/>
      <c r="W133" s="385"/>
      <c r="X133" s="385"/>
      <c r="Y133" s="385"/>
      <c r="Z133" s="385"/>
    </row>
    <row r="134" spans="1:26" s="43" customFormat="1" ht="16.5" thickBot="1">
      <c r="A134" s="1978" t="s">
        <v>69</v>
      </c>
      <c r="B134" s="1979"/>
      <c r="C134" s="84"/>
      <c r="D134" s="84"/>
      <c r="E134" s="85"/>
      <c r="F134" s="218">
        <f>F128+F129+F130+F131+F132</f>
        <v>7.5</v>
      </c>
      <c r="G134" s="195">
        <f t="shared" si="9"/>
        <v>225</v>
      </c>
      <c r="H134" s="393"/>
      <c r="I134" s="386"/>
      <c r="J134" s="386"/>
      <c r="K134" s="386"/>
      <c r="L134" s="386"/>
      <c r="M134" s="386"/>
      <c r="N134" s="386"/>
      <c r="O134" s="386"/>
      <c r="P134" s="386"/>
      <c r="Q134" s="386"/>
      <c r="R134" s="386"/>
      <c r="S134" s="386"/>
      <c r="T134" s="386"/>
      <c r="U134" s="386"/>
      <c r="V134" s="386"/>
      <c r="W134" s="386"/>
      <c r="X134" s="386"/>
      <c r="Y134" s="386"/>
      <c r="Z134" s="387"/>
    </row>
    <row r="135" spans="1:26" s="43" customFormat="1" ht="16.5" thickBot="1">
      <c r="A135" s="143" t="s">
        <v>70</v>
      </c>
      <c r="B135" s="388"/>
      <c r="C135" s="389"/>
      <c r="D135" s="389"/>
      <c r="E135" s="390"/>
      <c r="F135" s="466">
        <v>0</v>
      </c>
      <c r="G135" s="195">
        <f t="shared" si="9"/>
        <v>0</v>
      </c>
      <c r="H135" s="394"/>
      <c r="I135" s="388"/>
      <c r="J135" s="388"/>
      <c r="K135" s="388"/>
      <c r="L135" s="388"/>
      <c r="M135" s="388"/>
      <c r="N135" s="388"/>
      <c r="O135" s="388"/>
      <c r="P135" s="388"/>
      <c r="Q135" s="388"/>
      <c r="R135" s="388"/>
      <c r="S135" s="388"/>
      <c r="T135" s="388"/>
      <c r="U135" s="388"/>
      <c r="V135" s="388"/>
      <c r="W135" s="388"/>
      <c r="X135" s="388"/>
      <c r="Y135" s="388"/>
      <c r="Z135" s="144"/>
    </row>
    <row r="136" spans="1:26" s="43" customFormat="1" ht="24" customHeight="1" thickBot="1">
      <c r="A136" s="1946" t="s">
        <v>192</v>
      </c>
      <c r="B136" s="1947"/>
      <c r="C136" s="1947"/>
      <c r="D136" s="1947"/>
      <c r="E136" s="1947"/>
      <c r="F136" s="1947"/>
      <c r="G136" s="1947"/>
      <c r="H136" s="1947"/>
      <c r="I136" s="1947"/>
      <c r="J136" s="1947"/>
      <c r="K136" s="1947"/>
      <c r="L136" s="1947"/>
      <c r="M136" s="1947"/>
      <c r="N136" s="1947"/>
      <c r="O136" s="1947"/>
      <c r="P136" s="1947"/>
      <c r="Q136" s="1947"/>
      <c r="R136" s="1947"/>
      <c r="S136" s="1947"/>
      <c r="T136" s="1947"/>
      <c r="U136" s="1947"/>
      <c r="V136" s="1947"/>
      <c r="W136" s="1947"/>
      <c r="X136" s="1947"/>
      <c r="Y136" s="1947"/>
      <c r="Z136" s="1948"/>
    </row>
    <row r="137" spans="1:26" s="43" customFormat="1" ht="30.75" customHeight="1" thickBot="1">
      <c r="A137" s="147">
        <v>1</v>
      </c>
      <c r="B137" s="66" t="s">
        <v>109</v>
      </c>
      <c r="C137" s="229"/>
      <c r="D137" s="180"/>
      <c r="E137" s="179"/>
      <c r="F137" s="862">
        <f>F138+F139</f>
        <v>3</v>
      </c>
      <c r="G137" s="149">
        <f>G138+G139</f>
        <v>90</v>
      </c>
      <c r="H137" s="150"/>
      <c r="I137" s="101"/>
      <c r="J137" s="102"/>
      <c r="K137" s="103"/>
      <c r="L137" s="104"/>
      <c r="M137" s="159"/>
      <c r="N137" s="160"/>
      <c r="O137" s="159"/>
      <c r="P137" s="160"/>
      <c r="Q137" s="159"/>
      <c r="R137" s="160"/>
      <c r="S137" s="159"/>
      <c r="T137" s="160"/>
      <c r="U137" s="159"/>
      <c r="V137" s="160"/>
      <c r="W137" s="159"/>
      <c r="X137" s="160"/>
      <c r="Y137" s="127"/>
      <c r="Z137" s="128"/>
    </row>
    <row r="138" spans="1:26" s="43" customFormat="1" ht="23.25" customHeight="1" thickBot="1">
      <c r="A138" s="147"/>
      <c r="B138" s="66" t="s">
        <v>55</v>
      </c>
      <c r="C138" s="229"/>
      <c r="D138" s="180"/>
      <c r="E138" s="179"/>
      <c r="F138" s="862">
        <v>0.5</v>
      </c>
      <c r="G138" s="149">
        <f aca="true" t="shared" si="10" ref="G138:G157">F138*30</f>
        <v>15</v>
      </c>
      <c r="H138" s="150"/>
      <c r="I138" s="101"/>
      <c r="J138" s="102"/>
      <c r="K138" s="103"/>
      <c r="L138" s="104"/>
      <c r="M138" s="159"/>
      <c r="N138" s="160"/>
      <c r="O138" s="159"/>
      <c r="P138" s="160"/>
      <c r="Q138" s="159"/>
      <c r="R138" s="160"/>
      <c r="S138" s="159"/>
      <c r="T138" s="160"/>
      <c r="U138" s="159"/>
      <c r="V138" s="160"/>
      <c r="W138" s="159"/>
      <c r="X138" s="160"/>
      <c r="Y138" s="127"/>
      <c r="Z138" s="128"/>
    </row>
    <row r="139" spans="1:26" s="43" customFormat="1" ht="16.5" customHeight="1" thickBot="1">
      <c r="A139" s="147"/>
      <c r="B139" s="130" t="s">
        <v>56</v>
      </c>
      <c r="C139" s="229"/>
      <c r="D139" s="180">
        <v>10</v>
      </c>
      <c r="E139" s="179"/>
      <c r="F139" s="862">
        <v>2.5</v>
      </c>
      <c r="G139" s="149">
        <f t="shared" si="10"/>
        <v>75</v>
      </c>
      <c r="H139" s="150">
        <v>4</v>
      </c>
      <c r="I139" s="101">
        <v>4</v>
      </c>
      <c r="J139" s="102"/>
      <c r="K139" s="103"/>
      <c r="L139" s="104">
        <f aca="true" t="shared" si="11" ref="L139:L147">G139-H139</f>
        <v>71</v>
      </c>
      <c r="M139" s="159"/>
      <c r="N139" s="160"/>
      <c r="O139" s="159"/>
      <c r="P139" s="160"/>
      <c r="Q139" s="159"/>
      <c r="R139" s="160"/>
      <c r="S139" s="159"/>
      <c r="T139" s="160"/>
      <c r="U139" s="159"/>
      <c r="V139" s="160"/>
      <c r="W139" s="638">
        <v>4</v>
      </c>
      <c r="X139" s="639">
        <v>0</v>
      </c>
      <c r="Y139" s="127"/>
      <c r="Z139" s="128"/>
    </row>
    <row r="140" spans="1:26" s="43" customFormat="1" ht="19.5" customHeight="1" thickBot="1">
      <c r="A140" s="68">
        <v>2</v>
      </c>
      <c r="B140" s="107" t="s">
        <v>110</v>
      </c>
      <c r="C140" s="105"/>
      <c r="D140" s="200">
        <v>10</v>
      </c>
      <c r="E140" s="201"/>
      <c r="F140" s="199">
        <v>3</v>
      </c>
      <c r="G140" s="149">
        <f t="shared" si="10"/>
        <v>90</v>
      </c>
      <c r="H140" s="150">
        <v>4</v>
      </c>
      <c r="I140" s="101">
        <v>4</v>
      </c>
      <c r="J140" s="102"/>
      <c r="K140" s="103"/>
      <c r="L140" s="104">
        <f t="shared" si="11"/>
        <v>86</v>
      </c>
      <c r="M140" s="100"/>
      <c r="N140" s="161"/>
      <c r="O140" s="100"/>
      <c r="P140" s="161"/>
      <c r="Q140" s="100"/>
      <c r="R140" s="161"/>
      <c r="S140" s="100"/>
      <c r="T140" s="161"/>
      <c r="U140" s="100"/>
      <c r="V140" s="161"/>
      <c r="W140" s="162">
        <v>4</v>
      </c>
      <c r="X140" s="163">
        <v>0</v>
      </c>
      <c r="Y140" s="67"/>
      <c r="Z140" s="151"/>
    </row>
    <row r="141" spans="1:26" s="531" customFormat="1" ht="16.5" thickBot="1">
      <c r="A141" s="584">
        <v>3</v>
      </c>
      <c r="B141" s="585" t="s">
        <v>111</v>
      </c>
      <c r="C141" s="231"/>
      <c r="D141" s="204"/>
      <c r="E141" s="205"/>
      <c r="F141" s="577">
        <f>F142+F143</f>
        <v>3</v>
      </c>
      <c r="G141" s="365">
        <f t="shared" si="10"/>
        <v>90</v>
      </c>
      <c r="H141" s="71"/>
      <c r="I141" s="118"/>
      <c r="J141" s="172"/>
      <c r="K141" s="192"/>
      <c r="L141" s="294"/>
      <c r="M141" s="181"/>
      <c r="N141" s="182"/>
      <c r="O141" s="181"/>
      <c r="P141" s="182"/>
      <c r="Q141" s="181"/>
      <c r="R141" s="182"/>
      <c r="S141" s="181"/>
      <c r="T141" s="182"/>
      <c r="U141" s="181"/>
      <c r="V141" s="182"/>
      <c r="W141" s="181"/>
      <c r="X141" s="182"/>
      <c r="Y141" s="586"/>
      <c r="Z141" s="587"/>
    </row>
    <row r="142" spans="1:26" s="43" customFormat="1" ht="15.75">
      <c r="A142" s="498"/>
      <c r="B142" s="66" t="s">
        <v>55</v>
      </c>
      <c r="C142" s="200"/>
      <c r="D142" s="204"/>
      <c r="E142" s="204"/>
      <c r="F142" s="600">
        <v>0.5</v>
      </c>
      <c r="G142" s="365">
        <f t="shared" si="10"/>
        <v>15</v>
      </c>
      <c r="H142" s="71"/>
      <c r="I142" s="119"/>
      <c r="J142" s="172"/>
      <c r="K142" s="192"/>
      <c r="L142" s="192"/>
      <c r="M142" s="442"/>
      <c r="N142" s="442"/>
      <c r="O142" s="442"/>
      <c r="P142" s="442"/>
      <c r="Q142" s="442"/>
      <c r="R142" s="442"/>
      <c r="S142" s="442"/>
      <c r="T142" s="442"/>
      <c r="U142" s="442"/>
      <c r="V142" s="442"/>
      <c r="W142" s="442"/>
      <c r="X142" s="442"/>
      <c r="Y142" s="601"/>
      <c r="Z142" s="601"/>
    </row>
    <row r="143" spans="1:26" s="43" customFormat="1" ht="15.75">
      <c r="A143" s="598"/>
      <c r="B143" s="535" t="s">
        <v>56</v>
      </c>
      <c r="C143" s="599"/>
      <c r="D143" s="200">
        <v>7</v>
      </c>
      <c r="E143" s="200"/>
      <c r="F143" s="596">
        <v>2.5</v>
      </c>
      <c r="G143" s="498">
        <f t="shared" si="10"/>
        <v>75</v>
      </c>
      <c r="H143" s="98">
        <v>4</v>
      </c>
      <c r="I143" s="101">
        <v>4</v>
      </c>
      <c r="J143" s="102"/>
      <c r="K143" s="164"/>
      <c r="L143" s="164">
        <f>G143-H143</f>
        <v>71</v>
      </c>
      <c r="M143" s="177"/>
      <c r="N143" s="177"/>
      <c r="O143" s="177"/>
      <c r="P143" s="177"/>
      <c r="Q143" s="170">
        <v>4</v>
      </c>
      <c r="R143" s="170">
        <v>0</v>
      </c>
      <c r="S143" s="177"/>
      <c r="T143" s="177"/>
      <c r="U143" s="177"/>
      <c r="V143" s="177"/>
      <c r="W143" s="177"/>
      <c r="X143" s="177"/>
      <c r="Y143" s="597"/>
      <c r="Z143" s="597"/>
    </row>
    <row r="144" spans="1:26" s="43" customFormat="1" ht="16.5" thickBot="1">
      <c r="A144" s="588">
        <v>4</v>
      </c>
      <c r="B144" s="589" t="s">
        <v>165</v>
      </c>
      <c r="C144" s="590"/>
      <c r="D144" s="216"/>
      <c r="E144" s="217"/>
      <c r="F144" s="863">
        <f>F145+F146+F147</f>
        <v>4.5</v>
      </c>
      <c r="G144" s="367">
        <f t="shared" si="10"/>
        <v>135</v>
      </c>
      <c r="H144" s="591"/>
      <c r="I144" s="592"/>
      <c r="J144" s="593"/>
      <c r="K144" s="594">
        <f>H144-I144</f>
        <v>0</v>
      </c>
      <c r="L144" s="595">
        <f t="shared" si="11"/>
        <v>135</v>
      </c>
      <c r="M144" s="296"/>
      <c r="N144" s="297"/>
      <c r="O144" s="296"/>
      <c r="P144" s="297"/>
      <c r="Q144" s="296"/>
      <c r="R144" s="297"/>
      <c r="S144" s="296"/>
      <c r="T144" s="297"/>
      <c r="U144" s="296"/>
      <c r="V144" s="297"/>
      <c r="W144" s="296"/>
      <c r="X144" s="297"/>
      <c r="Y144" s="486"/>
      <c r="Z144" s="487"/>
    </row>
    <row r="145" spans="1:26" s="43" customFormat="1" ht="15" customHeight="1" thickBot="1">
      <c r="A145" s="264" t="s">
        <v>58</v>
      </c>
      <c r="B145" s="259" t="s">
        <v>55</v>
      </c>
      <c r="C145" s="265"/>
      <c r="D145" s="262"/>
      <c r="E145" s="221"/>
      <c r="F145" s="689">
        <v>1.5</v>
      </c>
      <c r="G145" s="149">
        <f t="shared" si="10"/>
        <v>45</v>
      </c>
      <c r="H145" s="266"/>
      <c r="I145" s="115"/>
      <c r="J145" s="245"/>
      <c r="K145" s="267">
        <f>H145-I145</f>
        <v>0</v>
      </c>
      <c r="L145" s="165">
        <f t="shared" si="11"/>
        <v>45</v>
      </c>
      <c r="M145" s="268"/>
      <c r="N145" s="269"/>
      <c r="O145" s="268"/>
      <c r="P145" s="269"/>
      <c r="Q145" s="268"/>
      <c r="R145" s="269"/>
      <c r="S145" s="268"/>
      <c r="T145" s="269"/>
      <c r="U145" s="268"/>
      <c r="V145" s="269"/>
      <c r="W145" s="268"/>
      <c r="X145" s="269"/>
      <c r="Y145" s="270"/>
      <c r="Z145" s="271"/>
    </row>
    <row r="146" spans="1:26" s="43" customFormat="1" ht="16.5" thickBot="1">
      <c r="A146" s="68" t="s">
        <v>132</v>
      </c>
      <c r="B146" s="316" t="s">
        <v>56</v>
      </c>
      <c r="C146" s="168">
        <v>7</v>
      </c>
      <c r="D146" s="102"/>
      <c r="E146" s="202"/>
      <c r="F146" s="690">
        <v>2</v>
      </c>
      <c r="G146" s="149">
        <f t="shared" si="10"/>
        <v>60</v>
      </c>
      <c r="H146" s="67">
        <v>6</v>
      </c>
      <c r="I146" s="101">
        <v>4</v>
      </c>
      <c r="J146" s="102"/>
      <c r="K146" s="103">
        <v>2</v>
      </c>
      <c r="L146" s="104">
        <f t="shared" si="11"/>
        <v>54</v>
      </c>
      <c r="M146" s="105"/>
      <c r="N146" s="106"/>
      <c r="O146" s="105"/>
      <c r="P146" s="106"/>
      <c r="Q146" s="645">
        <v>4</v>
      </c>
      <c r="R146" s="646">
        <v>2</v>
      </c>
      <c r="S146" s="105"/>
      <c r="T146" s="106"/>
      <c r="U146" s="105"/>
      <c r="V146" s="106"/>
      <c r="W146" s="105"/>
      <c r="X146" s="106"/>
      <c r="Y146" s="152"/>
      <c r="Z146" s="153"/>
    </row>
    <row r="147" spans="1:26" s="488" customFormat="1" ht="18.75" customHeight="1" thickBot="1">
      <c r="A147" s="65" t="s">
        <v>162</v>
      </c>
      <c r="B147" s="616" t="s">
        <v>166</v>
      </c>
      <c r="C147" s="230"/>
      <c r="D147" s="178"/>
      <c r="E147" s="179" t="s">
        <v>211</v>
      </c>
      <c r="F147" s="864">
        <v>1</v>
      </c>
      <c r="G147" s="149">
        <f t="shared" si="10"/>
        <v>30</v>
      </c>
      <c r="H147" s="100">
        <v>4</v>
      </c>
      <c r="I147" s="101"/>
      <c r="J147" s="102"/>
      <c r="K147" s="103">
        <v>4</v>
      </c>
      <c r="L147" s="104">
        <f t="shared" si="11"/>
        <v>26</v>
      </c>
      <c r="M147" s="105"/>
      <c r="N147" s="106"/>
      <c r="O147" s="105"/>
      <c r="P147" s="106"/>
      <c r="Q147" s="105"/>
      <c r="R147" s="106"/>
      <c r="S147" s="105">
        <v>4</v>
      </c>
      <c r="T147" s="106">
        <v>0</v>
      </c>
      <c r="U147" s="105"/>
      <c r="V147" s="106"/>
      <c r="W147" s="105"/>
      <c r="X147" s="106"/>
      <c r="Y147" s="105"/>
      <c r="Z147" s="106"/>
    </row>
    <row r="148" spans="1:26" s="497" customFormat="1" ht="16.5" customHeight="1" thickBot="1">
      <c r="A148" s="583">
        <v>5</v>
      </c>
      <c r="B148" s="311" t="s">
        <v>114</v>
      </c>
      <c r="C148" s="222"/>
      <c r="D148" s="240"/>
      <c r="E148" s="224"/>
      <c r="F148" s="206">
        <f>F149+F150</f>
        <v>3</v>
      </c>
      <c r="G148" s="365">
        <f t="shared" si="10"/>
        <v>90</v>
      </c>
      <c r="H148" s="70"/>
      <c r="I148" s="119"/>
      <c r="J148" s="172"/>
      <c r="K148" s="263"/>
      <c r="L148" s="175"/>
      <c r="M148" s="231"/>
      <c r="N148" s="366"/>
      <c r="O148" s="231"/>
      <c r="P148" s="366"/>
      <c r="Q148" s="231"/>
      <c r="R148" s="366"/>
      <c r="S148" s="231"/>
      <c r="T148" s="366"/>
      <c r="U148" s="231"/>
      <c r="V148" s="366"/>
      <c r="W148" s="231"/>
      <c r="X148" s="366"/>
      <c r="Y148" s="155"/>
      <c r="Z148" s="156"/>
    </row>
    <row r="149" spans="1:27" s="497" customFormat="1" ht="16.5" customHeight="1">
      <c r="A149" s="368"/>
      <c r="B149" s="602" t="s">
        <v>55</v>
      </c>
      <c r="C149" s="180"/>
      <c r="D149" s="240"/>
      <c r="E149" s="223"/>
      <c r="F149" s="697">
        <v>0.5</v>
      </c>
      <c r="G149" s="365">
        <f t="shared" si="10"/>
        <v>15</v>
      </c>
      <c r="H149" s="618"/>
      <c r="I149" s="119"/>
      <c r="J149" s="172"/>
      <c r="K149" s="263"/>
      <c r="L149" s="192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385"/>
      <c r="Z149" s="385"/>
      <c r="AA149" s="603"/>
    </row>
    <row r="150" spans="1:27" s="497" customFormat="1" ht="16.5" customHeight="1" thickBot="1">
      <c r="A150" s="368"/>
      <c r="B150" s="615" t="s">
        <v>56</v>
      </c>
      <c r="C150" s="180"/>
      <c r="D150" s="180">
        <v>10</v>
      </c>
      <c r="E150" s="178"/>
      <c r="F150" s="720">
        <v>2.5</v>
      </c>
      <c r="G150" s="498">
        <f t="shared" si="10"/>
        <v>75</v>
      </c>
      <c r="H150" s="515">
        <v>4</v>
      </c>
      <c r="I150" s="101">
        <v>4</v>
      </c>
      <c r="J150" s="102"/>
      <c r="K150" s="103">
        <f>H150-I150</f>
        <v>0</v>
      </c>
      <c r="L150" s="164">
        <f>G150-H150</f>
        <v>71</v>
      </c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>
        <v>4</v>
      </c>
      <c r="X150" s="200">
        <v>0</v>
      </c>
      <c r="Y150" s="354"/>
      <c r="Z150" s="354"/>
      <c r="AA150" s="603"/>
    </row>
    <row r="151" spans="1:26" s="497" customFormat="1" ht="16.5" customHeight="1">
      <c r="A151" s="499">
        <v>6</v>
      </c>
      <c r="B151" s="532" t="s">
        <v>171</v>
      </c>
      <c r="C151" s="604"/>
      <c r="D151" s="605"/>
      <c r="E151" s="606"/>
      <c r="F151" s="865">
        <f>F152+F153</f>
        <v>5</v>
      </c>
      <c r="G151" s="607">
        <f t="shared" si="10"/>
        <v>150</v>
      </c>
      <c r="H151" s="608"/>
      <c r="I151" s="609"/>
      <c r="J151" s="610"/>
      <c r="K151" s="611"/>
      <c r="L151" s="612"/>
      <c r="M151" s="613"/>
      <c r="N151" s="614"/>
      <c r="O151" s="613"/>
      <c r="P151" s="614"/>
      <c r="Q151" s="613"/>
      <c r="R151" s="614"/>
      <c r="S151" s="613"/>
      <c r="T151" s="614"/>
      <c r="U151" s="613"/>
      <c r="V151" s="614"/>
      <c r="W151" s="613"/>
      <c r="X151" s="614"/>
      <c r="Y151" s="613"/>
      <c r="Z151" s="614"/>
    </row>
    <row r="152" spans="1:26" s="497" customFormat="1" ht="16.5" customHeight="1">
      <c r="A152" s="498"/>
      <c r="B152" s="513" t="s">
        <v>55</v>
      </c>
      <c r="C152" s="228"/>
      <c r="D152" s="228"/>
      <c r="E152" s="514"/>
      <c r="F152" s="866">
        <v>2</v>
      </c>
      <c r="G152" s="498">
        <f t="shared" si="10"/>
        <v>60</v>
      </c>
      <c r="H152" s="515"/>
      <c r="I152" s="101"/>
      <c r="J152" s="102"/>
      <c r="K152" s="103"/>
      <c r="L152" s="164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354"/>
      <c r="Z152" s="354"/>
    </row>
    <row r="153" spans="1:26" s="488" customFormat="1" ht="20.25" customHeight="1" thickBot="1">
      <c r="A153" s="371"/>
      <c r="B153" s="617" t="s">
        <v>56</v>
      </c>
      <c r="C153" s="500"/>
      <c r="D153" s="501">
        <v>8</v>
      </c>
      <c r="E153" s="502"/>
      <c r="F153" s="867">
        <v>3</v>
      </c>
      <c r="G153" s="503">
        <f t="shared" si="10"/>
        <v>90</v>
      </c>
      <c r="H153" s="504">
        <v>4</v>
      </c>
      <c r="I153" s="505"/>
      <c r="J153" s="506"/>
      <c r="K153" s="507">
        <v>4</v>
      </c>
      <c r="L153" s="508">
        <f>G153-H153</f>
        <v>86</v>
      </c>
      <c r="M153" s="509"/>
      <c r="N153" s="510"/>
      <c r="O153" s="509"/>
      <c r="P153" s="510"/>
      <c r="Q153" s="509"/>
      <c r="R153" s="510"/>
      <c r="S153" s="509">
        <v>4</v>
      </c>
      <c r="T153" s="510">
        <v>0</v>
      </c>
      <c r="U153" s="509"/>
      <c r="V153" s="510"/>
      <c r="W153" s="511"/>
      <c r="X153" s="512"/>
      <c r="Y153" s="369"/>
      <c r="Z153" s="370"/>
    </row>
    <row r="154" spans="1:26" s="880" customFormat="1" ht="23.25" customHeight="1" thickBot="1">
      <c r="A154" s="868">
        <v>7</v>
      </c>
      <c r="B154" s="869" t="s">
        <v>115</v>
      </c>
      <c r="C154" s="870"/>
      <c r="D154" s="871"/>
      <c r="E154" s="872"/>
      <c r="F154" s="873">
        <v>2.5</v>
      </c>
      <c r="G154" s="874">
        <f t="shared" si="10"/>
        <v>75</v>
      </c>
      <c r="H154" s="875"/>
      <c r="I154" s="686"/>
      <c r="J154" s="687"/>
      <c r="K154" s="876"/>
      <c r="L154" s="877"/>
      <c r="M154" s="878"/>
      <c r="N154" s="879"/>
      <c r="O154" s="878"/>
      <c r="P154" s="879"/>
      <c r="Q154" s="878"/>
      <c r="R154" s="879"/>
      <c r="S154" s="878"/>
      <c r="T154" s="879"/>
      <c r="U154" s="878"/>
      <c r="V154" s="879"/>
      <c r="W154" s="878"/>
      <c r="X154" s="879"/>
      <c r="Y154" s="878"/>
      <c r="Z154" s="879"/>
    </row>
    <row r="155" spans="1:26" s="897" customFormat="1" ht="15" customHeight="1" thickBot="1">
      <c r="A155" s="881"/>
      <c r="B155" s="882" t="s">
        <v>55</v>
      </c>
      <c r="C155" s="883"/>
      <c r="D155" s="884"/>
      <c r="E155" s="885"/>
      <c r="F155" s="886">
        <v>0.5</v>
      </c>
      <c r="G155" s="887">
        <f t="shared" si="10"/>
        <v>15</v>
      </c>
      <c r="H155" s="888"/>
      <c r="I155" s="889"/>
      <c r="J155" s="890"/>
      <c r="K155" s="891"/>
      <c r="L155" s="892"/>
      <c r="M155" s="893"/>
      <c r="N155" s="894"/>
      <c r="O155" s="893"/>
      <c r="P155" s="894"/>
      <c r="Q155" s="893"/>
      <c r="R155" s="894"/>
      <c r="S155" s="893"/>
      <c r="T155" s="894"/>
      <c r="U155" s="893"/>
      <c r="V155" s="894"/>
      <c r="W155" s="893"/>
      <c r="X155" s="894"/>
      <c r="Y155" s="895"/>
      <c r="Z155" s="896"/>
    </row>
    <row r="156" spans="1:26" s="897" customFormat="1" ht="16.5" customHeight="1" thickBot="1">
      <c r="A156" s="898"/>
      <c r="B156" s="899" t="s">
        <v>56</v>
      </c>
      <c r="C156" s="900"/>
      <c r="D156" s="901">
        <v>10</v>
      </c>
      <c r="E156" s="902"/>
      <c r="F156" s="903">
        <v>2</v>
      </c>
      <c r="G156" s="904">
        <f t="shared" si="10"/>
        <v>60</v>
      </c>
      <c r="H156" s="875">
        <v>4</v>
      </c>
      <c r="I156" s="686">
        <v>4</v>
      </c>
      <c r="J156" s="687"/>
      <c r="K156" s="876">
        <f>H156-I156</f>
        <v>0</v>
      </c>
      <c r="L156" s="877">
        <f>G156-H156</f>
        <v>56</v>
      </c>
      <c r="M156" s="878"/>
      <c r="N156" s="879"/>
      <c r="O156" s="878"/>
      <c r="P156" s="879"/>
      <c r="Q156" s="878"/>
      <c r="R156" s="879"/>
      <c r="S156" s="878"/>
      <c r="T156" s="879"/>
      <c r="U156" s="878"/>
      <c r="V156" s="879"/>
      <c r="W156" s="878">
        <v>4</v>
      </c>
      <c r="X156" s="879">
        <v>0</v>
      </c>
      <c r="Y156" s="905"/>
      <c r="Z156" s="906"/>
    </row>
    <row r="157" spans="1:26" s="897" customFormat="1" ht="15.75" customHeight="1" thickBot="1">
      <c r="A157" s="907">
        <v>8</v>
      </c>
      <c r="B157" s="752" t="s">
        <v>116</v>
      </c>
      <c r="C157" s="908"/>
      <c r="D157" s="909">
        <v>10</v>
      </c>
      <c r="E157" s="910"/>
      <c r="F157" s="701">
        <v>2</v>
      </c>
      <c r="G157" s="904">
        <f t="shared" si="10"/>
        <v>60</v>
      </c>
      <c r="H157" s="911">
        <v>4</v>
      </c>
      <c r="I157" s="912">
        <v>4</v>
      </c>
      <c r="J157" s="913"/>
      <c r="K157" s="914">
        <f>H157-I157</f>
        <v>0</v>
      </c>
      <c r="L157" s="915">
        <f>G157-H157</f>
        <v>56</v>
      </c>
      <c r="M157" s="908"/>
      <c r="N157" s="916"/>
      <c r="O157" s="908"/>
      <c r="P157" s="916"/>
      <c r="Q157" s="908"/>
      <c r="R157" s="916"/>
      <c r="S157" s="908"/>
      <c r="T157" s="916"/>
      <c r="U157" s="908"/>
      <c r="V157" s="916"/>
      <c r="W157" s="908">
        <v>4</v>
      </c>
      <c r="X157" s="916">
        <v>0</v>
      </c>
      <c r="Y157" s="908"/>
      <c r="Z157" s="916"/>
    </row>
    <row r="158" spans="1:26" s="490" customFormat="1" ht="18.75" customHeight="1" thickBot="1">
      <c r="A158" s="1927" t="s">
        <v>68</v>
      </c>
      <c r="B158" s="1928"/>
      <c r="C158" s="517"/>
      <c r="D158" s="517"/>
      <c r="E158" s="529"/>
      <c r="F158" s="473">
        <f>F137+F140+F141+F144+F148+F151+F154+F157</f>
        <v>26</v>
      </c>
      <c r="G158" s="474">
        <f>F158*30</f>
        <v>780</v>
      </c>
      <c r="H158" s="473"/>
      <c r="I158" s="473"/>
      <c r="J158" s="473"/>
      <c r="K158" s="473"/>
      <c r="L158" s="473"/>
      <c r="M158" s="530">
        <f>SUM(M137:M157)</f>
        <v>0</v>
      </c>
      <c r="N158" s="530">
        <f>SUM(N137:N157)</f>
        <v>0</v>
      </c>
      <c r="O158" s="530">
        <f>SUM(O137:O157)</f>
        <v>0</v>
      </c>
      <c r="P158" s="530">
        <f>SUM(P137:P157)</f>
        <v>0</v>
      </c>
      <c r="Q158" s="530"/>
      <c r="R158" s="530"/>
      <c r="S158" s="530"/>
      <c r="T158" s="530"/>
      <c r="U158" s="530"/>
      <c r="V158" s="530"/>
      <c r="W158" s="530"/>
      <c r="X158" s="530"/>
      <c r="Y158" s="530"/>
      <c r="Z158" s="530"/>
    </row>
    <row r="159" spans="1:26" s="490" customFormat="1" ht="18.75" customHeight="1" thickBot="1">
      <c r="A159" s="1969" t="s">
        <v>69</v>
      </c>
      <c r="B159" s="1970"/>
      <c r="C159" s="102"/>
      <c r="D159" s="102"/>
      <c r="E159" s="440"/>
      <c r="F159" s="957">
        <f>F138+F142+F145+F149+F152+F155</f>
        <v>5.5</v>
      </c>
      <c r="G159" s="474">
        <f>F159*30</f>
        <v>165</v>
      </c>
      <c r="H159" s="957"/>
      <c r="I159" s="957"/>
      <c r="J159" s="957"/>
      <c r="K159" s="957"/>
      <c r="L159" s="957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spans="1:26" s="490" customFormat="1" ht="18.75" customHeight="1" thickBot="1">
      <c r="A160" s="2077" t="s">
        <v>56</v>
      </c>
      <c r="B160" s="2078"/>
      <c r="C160" s="102"/>
      <c r="D160" s="102"/>
      <c r="E160" s="440"/>
      <c r="F160" s="957">
        <f>F139+F143+F146+F150+F147+F153+F156+F157+F140</f>
        <v>20.5</v>
      </c>
      <c r="G160" s="474">
        <f>F160*30</f>
        <v>615</v>
      </c>
      <c r="H160" s="957">
        <f>H139+H143+H146+H150+H147+H153+H156+H157+H140</f>
        <v>38</v>
      </c>
      <c r="I160" s="957">
        <f>I139+I143+I146+I150+I147+I153+I156+I157+I140</f>
        <v>28</v>
      </c>
      <c r="J160" s="957">
        <f>J139+J143+J146+J150+J147+J153+J156+J157+J140</f>
        <v>0</v>
      </c>
      <c r="K160" s="957">
        <f>K139+K143+K146+K150+K147+K153+K156+K157+K140</f>
        <v>10</v>
      </c>
      <c r="L160" s="957">
        <f>L139+L143+L146+L150+L147+L153+L156+L157+L140</f>
        <v>577</v>
      </c>
      <c r="M160" s="103">
        <f>SUM(M137:M159)</f>
        <v>0</v>
      </c>
      <c r="N160" s="103">
        <f>SUM(N137:N159)</f>
        <v>0</v>
      </c>
      <c r="O160" s="103">
        <f>SUM(O137:O159)</f>
        <v>0</v>
      </c>
      <c r="P160" s="103">
        <f>SUM(P137:P159)</f>
        <v>0</v>
      </c>
      <c r="Q160" s="103">
        <f>SUM(Q137:Q159)</f>
        <v>8</v>
      </c>
      <c r="R160" s="103">
        <f aca="true" t="shared" si="12" ref="R160:X160">SUM(R137:R159)</f>
        <v>2</v>
      </c>
      <c r="S160" s="103">
        <f t="shared" si="12"/>
        <v>8</v>
      </c>
      <c r="T160" s="103">
        <f t="shared" si="12"/>
        <v>0</v>
      </c>
      <c r="U160" s="103">
        <f t="shared" si="12"/>
        <v>0</v>
      </c>
      <c r="V160" s="103">
        <f t="shared" si="12"/>
        <v>0</v>
      </c>
      <c r="W160" s="103">
        <f t="shared" si="12"/>
        <v>20</v>
      </c>
      <c r="X160" s="103">
        <f t="shared" si="12"/>
        <v>0</v>
      </c>
      <c r="Y160" s="103"/>
      <c r="Z160" s="103"/>
    </row>
    <row r="161" spans="1:26" s="490" customFormat="1" ht="18.75" customHeight="1" thickBot="1">
      <c r="A161" s="565"/>
      <c r="B161" s="619"/>
      <c r="C161" s="102"/>
      <c r="D161" s="102"/>
      <c r="E161" s="440"/>
      <c r="F161" s="957"/>
      <c r="G161" s="957"/>
      <c r="H161" s="957"/>
      <c r="I161" s="957"/>
      <c r="J161" s="957"/>
      <c r="K161" s="957"/>
      <c r="L161" s="957"/>
      <c r="M161" s="103"/>
      <c r="N161" s="103"/>
      <c r="O161" s="103"/>
      <c r="P161" s="103"/>
      <c r="Q161" s="103"/>
      <c r="R161" s="103"/>
      <c r="S161" s="103"/>
      <c r="T161" s="103"/>
      <c r="U161" s="958"/>
      <c r="V161" s="958"/>
      <c r="W161" s="958"/>
      <c r="X161" s="958"/>
      <c r="Y161" s="959"/>
      <c r="Z161" s="959"/>
    </row>
    <row r="162" spans="1:26" s="488" customFormat="1" ht="24" customHeight="1" thickBot="1">
      <c r="A162" s="2079" t="s">
        <v>156</v>
      </c>
      <c r="B162" s="2080"/>
      <c r="C162" s="2081"/>
      <c r="D162" s="2081"/>
      <c r="E162" s="2081"/>
      <c r="F162" s="2081"/>
      <c r="G162" s="2082"/>
      <c r="H162" s="2081"/>
      <c r="I162" s="2081"/>
      <c r="J162" s="2081"/>
      <c r="K162" s="2081"/>
      <c r="L162" s="2081"/>
      <c r="M162" s="2081"/>
      <c r="N162" s="2083"/>
      <c r="O162" s="2083"/>
      <c r="P162" s="2083"/>
      <c r="Q162" s="2083"/>
      <c r="R162" s="2083"/>
      <c r="S162" s="2084"/>
      <c r="T162" s="955"/>
      <c r="U162" s="955"/>
      <c r="V162" s="955"/>
      <c r="W162" s="955"/>
      <c r="X162" s="955"/>
      <c r="Y162" s="955"/>
      <c r="Z162" s="956"/>
    </row>
    <row r="163" spans="1:26" s="897" customFormat="1" ht="24" customHeight="1">
      <c r="A163" s="936">
        <v>1</v>
      </c>
      <c r="B163" s="937" t="s">
        <v>107</v>
      </c>
      <c r="C163" s="917"/>
      <c r="D163" s="918">
        <v>9</v>
      </c>
      <c r="E163" s="919"/>
      <c r="F163" s="920">
        <v>3</v>
      </c>
      <c r="G163" s="926">
        <f>F163*30</f>
        <v>90</v>
      </c>
      <c r="W163" s="922"/>
      <c r="X163" s="923"/>
      <c r="Y163" s="922"/>
      <c r="Z163" s="923"/>
    </row>
    <row r="164" spans="1:27" s="897" customFormat="1" ht="24" customHeight="1">
      <c r="A164" s="926"/>
      <c r="B164" s="941" t="s">
        <v>55</v>
      </c>
      <c r="C164" s="926"/>
      <c r="D164" s="926"/>
      <c r="E164" s="926"/>
      <c r="F164" s="954">
        <v>1</v>
      </c>
      <c r="G164" s="926">
        <f>F164*30</f>
        <v>30</v>
      </c>
      <c r="H164" s="929"/>
      <c r="I164" s="929"/>
      <c r="J164" s="930"/>
      <c r="K164" s="929"/>
      <c r="L164" s="942"/>
      <c r="M164" s="931"/>
      <c r="N164" s="931"/>
      <c r="O164" s="931"/>
      <c r="P164" s="931"/>
      <c r="Q164" s="931"/>
      <c r="R164" s="931"/>
      <c r="S164" s="931"/>
      <c r="T164" s="931"/>
      <c r="U164" s="932"/>
      <c r="V164" s="932"/>
      <c r="W164" s="931"/>
      <c r="X164" s="931"/>
      <c r="Y164" s="931"/>
      <c r="Z164" s="931"/>
      <c r="AA164" s="935"/>
    </row>
    <row r="165" spans="1:27" s="897" customFormat="1" ht="24" customHeight="1">
      <c r="A165" s="926"/>
      <c r="B165" s="941" t="s">
        <v>56</v>
      </c>
      <c r="C165" s="926"/>
      <c r="D165" s="926"/>
      <c r="E165" s="926"/>
      <c r="F165" s="954">
        <v>2</v>
      </c>
      <c r="G165" s="926">
        <f>F165*30</f>
        <v>60</v>
      </c>
      <c r="H165" s="929">
        <v>4</v>
      </c>
      <c r="I165" s="929">
        <v>4</v>
      </c>
      <c r="J165" s="930"/>
      <c r="K165" s="929">
        <v>0</v>
      </c>
      <c r="L165" s="942">
        <f>G165-H165</f>
        <v>56</v>
      </c>
      <c r="M165" s="931"/>
      <c r="N165" s="931"/>
      <c r="O165" s="931"/>
      <c r="P165" s="931"/>
      <c r="Q165" s="931"/>
      <c r="R165" s="931"/>
      <c r="S165" s="931"/>
      <c r="T165" s="931"/>
      <c r="U165" s="932">
        <v>4</v>
      </c>
      <c r="V165" s="932">
        <v>0</v>
      </c>
      <c r="W165" s="933"/>
      <c r="X165" s="931"/>
      <c r="Y165" s="931"/>
      <c r="Z165" s="931"/>
      <c r="AA165" s="935"/>
    </row>
    <row r="166" spans="1:26" s="488" customFormat="1" ht="18.75" customHeight="1" thickBot="1">
      <c r="A166" s="938">
        <v>2</v>
      </c>
      <c r="B166" s="939" t="s">
        <v>108</v>
      </c>
      <c r="C166" s="518" t="s">
        <v>83</v>
      </c>
      <c r="D166" s="402"/>
      <c r="E166" s="403"/>
      <c r="F166" s="416">
        <v>3</v>
      </c>
      <c r="G166" s="519">
        <f>F166*30</f>
        <v>90</v>
      </c>
      <c r="H166" s="520">
        <v>6</v>
      </c>
      <c r="I166" s="118">
        <v>4</v>
      </c>
      <c r="J166" s="406"/>
      <c r="K166" s="521">
        <v>2</v>
      </c>
      <c r="L166" s="940">
        <f>G166-H166</f>
        <v>84</v>
      </c>
      <c r="M166" s="373"/>
      <c r="N166" s="374"/>
      <c r="O166" s="373"/>
      <c r="P166" s="374"/>
      <c r="Q166" s="373"/>
      <c r="R166" s="374"/>
      <c r="S166" s="373"/>
      <c r="T166" s="374"/>
      <c r="U166" s="373"/>
      <c r="V166" s="374"/>
      <c r="W166" s="636">
        <v>4</v>
      </c>
      <c r="X166" s="637">
        <v>2</v>
      </c>
      <c r="Y166" s="373"/>
      <c r="Z166" s="374"/>
    </row>
    <row r="167" spans="1:26" s="488" customFormat="1" ht="20.25" customHeight="1">
      <c r="A167" s="102">
        <v>3</v>
      </c>
      <c r="B167" s="495" t="s">
        <v>113</v>
      </c>
      <c r="C167" s="200"/>
      <c r="D167" s="200">
        <v>9</v>
      </c>
      <c r="E167" s="200"/>
      <c r="F167" s="489">
        <v>3</v>
      </c>
      <c r="G167" s="200">
        <f>F167*30</f>
        <v>90</v>
      </c>
      <c r="H167" s="494">
        <v>4</v>
      </c>
      <c r="I167" s="494">
        <v>4</v>
      </c>
      <c r="J167" s="440"/>
      <c r="K167" s="494">
        <v>0</v>
      </c>
      <c r="L167" s="647">
        <f>G167-H167</f>
        <v>86</v>
      </c>
      <c r="M167" s="177"/>
      <c r="N167" s="177"/>
      <c r="O167" s="177"/>
      <c r="P167" s="177"/>
      <c r="Q167" s="177"/>
      <c r="R167" s="177"/>
      <c r="S167" s="177"/>
      <c r="T167" s="177"/>
      <c r="U167" s="170">
        <v>4</v>
      </c>
      <c r="V167" s="170">
        <v>0</v>
      </c>
      <c r="W167" s="177"/>
      <c r="X167" s="177"/>
      <c r="Y167" s="177"/>
      <c r="Z167" s="177"/>
    </row>
    <row r="168" spans="1:26" s="488" customFormat="1" ht="24" customHeight="1">
      <c r="A168" s="2085" t="s">
        <v>157</v>
      </c>
      <c r="B168" s="2082"/>
      <c r="C168" s="2082"/>
      <c r="D168" s="2082"/>
      <c r="E168" s="2082"/>
      <c r="F168" s="2082"/>
      <c r="G168" s="2082"/>
      <c r="H168" s="2082"/>
      <c r="I168" s="2082"/>
      <c r="J168" s="2082"/>
      <c r="K168" s="2082"/>
      <c r="L168" s="2082"/>
      <c r="M168" s="2082"/>
      <c r="N168" s="2082"/>
      <c r="O168" s="2082"/>
      <c r="P168" s="2082"/>
      <c r="Q168" s="2082"/>
      <c r="R168" s="2082"/>
      <c r="S168" s="2082"/>
      <c r="T168" s="2082"/>
      <c r="U168" s="2082"/>
      <c r="V168" s="2082"/>
      <c r="W168" s="2082"/>
      <c r="X168" s="2082"/>
      <c r="Y168" s="2082"/>
      <c r="Z168" s="2086"/>
    </row>
    <row r="169" spans="1:26" s="934" customFormat="1" ht="15.75">
      <c r="A169" s="924">
        <v>1</v>
      </c>
      <c r="B169" s="925" t="s">
        <v>158</v>
      </c>
      <c r="C169" s="926"/>
      <c r="D169" s="926">
        <v>9</v>
      </c>
      <c r="E169" s="926"/>
      <c r="F169" s="927">
        <v>3</v>
      </c>
      <c r="G169" s="928">
        <f>F169*30</f>
        <v>90</v>
      </c>
      <c r="H169" s="897"/>
      <c r="I169" s="897"/>
      <c r="J169" s="897"/>
      <c r="K169" s="897"/>
      <c r="L169" s="897"/>
      <c r="M169" s="897"/>
      <c r="N169" s="897"/>
      <c r="O169" s="897"/>
      <c r="P169" s="897"/>
      <c r="Q169" s="897"/>
      <c r="R169" s="897"/>
      <c r="S169" s="897"/>
      <c r="T169" s="897"/>
      <c r="U169" s="897"/>
      <c r="V169" s="897"/>
      <c r="W169" s="931"/>
      <c r="X169" s="931"/>
      <c r="Y169" s="931"/>
      <c r="Z169" s="931"/>
    </row>
    <row r="170" spans="1:26" s="934" customFormat="1" ht="15.75">
      <c r="A170" s="890"/>
      <c r="B170" s="941" t="s">
        <v>55</v>
      </c>
      <c r="C170" s="926"/>
      <c r="D170" s="926"/>
      <c r="E170" s="926"/>
      <c r="F170" s="927">
        <v>1</v>
      </c>
      <c r="G170" s="921">
        <f>F170*30</f>
        <v>30</v>
      </c>
      <c r="H170" s="929"/>
      <c r="I170" s="929"/>
      <c r="J170" s="930"/>
      <c r="K170" s="929"/>
      <c r="L170" s="929"/>
      <c r="M170" s="931"/>
      <c r="N170" s="931"/>
      <c r="O170" s="931"/>
      <c r="P170" s="931"/>
      <c r="Q170" s="931"/>
      <c r="R170" s="931"/>
      <c r="S170" s="931"/>
      <c r="T170" s="931"/>
      <c r="U170" s="932"/>
      <c r="V170" s="932"/>
      <c r="W170" s="931"/>
      <c r="X170" s="931"/>
      <c r="Y170" s="931"/>
      <c r="Z170" s="931"/>
    </row>
    <row r="171" spans="1:26" s="934" customFormat="1" ht="15.75">
      <c r="A171" s="890"/>
      <c r="B171" s="941" t="s">
        <v>56</v>
      </c>
      <c r="C171" s="926"/>
      <c r="D171" s="926"/>
      <c r="E171" s="926"/>
      <c r="F171" s="927">
        <v>2</v>
      </c>
      <c r="G171" s="921">
        <f>F171*30</f>
        <v>60</v>
      </c>
      <c r="H171" s="929">
        <v>4</v>
      </c>
      <c r="I171" s="929">
        <v>4</v>
      </c>
      <c r="J171" s="930"/>
      <c r="K171" s="929">
        <v>0</v>
      </c>
      <c r="L171" s="929">
        <f>G171-H171</f>
        <v>56</v>
      </c>
      <c r="M171" s="931"/>
      <c r="N171" s="931"/>
      <c r="O171" s="931"/>
      <c r="P171" s="931"/>
      <c r="Q171" s="931"/>
      <c r="R171" s="931"/>
      <c r="S171" s="931"/>
      <c r="T171" s="931"/>
      <c r="U171" s="932">
        <v>4</v>
      </c>
      <c r="V171" s="932">
        <v>0</v>
      </c>
      <c r="W171" s="931"/>
      <c r="X171" s="931"/>
      <c r="Y171" s="931"/>
      <c r="Z171" s="931"/>
    </row>
    <row r="172" spans="1:26" s="31" customFormat="1" ht="15.75">
      <c r="A172" s="245">
        <v>2</v>
      </c>
      <c r="B172" s="492" t="s">
        <v>159</v>
      </c>
      <c r="C172" s="518" t="s">
        <v>83</v>
      </c>
      <c r="D172" s="402"/>
      <c r="E172" s="403"/>
      <c r="F172" s="416">
        <v>3</v>
      </c>
      <c r="G172" s="519">
        <f>F172*30</f>
        <v>90</v>
      </c>
      <c r="H172" s="494">
        <v>6</v>
      </c>
      <c r="I172" s="101">
        <v>4</v>
      </c>
      <c r="J172" s="102"/>
      <c r="K172" s="103">
        <v>2</v>
      </c>
      <c r="L172" s="164">
        <f>G172-H172</f>
        <v>84</v>
      </c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0">
        <v>4</v>
      </c>
      <c r="X172" s="170">
        <v>2</v>
      </c>
      <c r="Y172" s="177"/>
      <c r="Z172" s="177"/>
    </row>
    <row r="173" spans="1:26" s="31" customFormat="1" ht="16.5" thickBot="1">
      <c r="A173" s="102">
        <v>3</v>
      </c>
      <c r="B173" s="493" t="s">
        <v>215</v>
      </c>
      <c r="C173" s="200"/>
      <c r="D173" s="200">
        <v>9</v>
      </c>
      <c r="E173" s="200"/>
      <c r="F173" s="489">
        <v>3</v>
      </c>
      <c r="G173" s="200">
        <f>F173*30</f>
        <v>90</v>
      </c>
      <c r="H173" s="494">
        <v>4</v>
      </c>
      <c r="I173" s="494">
        <v>4</v>
      </c>
      <c r="J173" s="440"/>
      <c r="K173" s="494">
        <v>0</v>
      </c>
      <c r="L173" s="494">
        <f>G173-H173</f>
        <v>86</v>
      </c>
      <c r="M173" s="177"/>
      <c r="N173" s="177"/>
      <c r="O173" s="177"/>
      <c r="P173" s="177"/>
      <c r="Q173" s="177"/>
      <c r="R173" s="177"/>
      <c r="S173" s="177"/>
      <c r="T173" s="177"/>
      <c r="U173" s="170">
        <v>4</v>
      </c>
      <c r="V173" s="170">
        <v>0</v>
      </c>
      <c r="W173" s="177"/>
      <c r="X173" s="177"/>
      <c r="Y173" s="177"/>
      <c r="Z173" s="177"/>
    </row>
    <row r="174" spans="1:26" s="31" customFormat="1" ht="16.5" customHeight="1" thickBot="1">
      <c r="A174" s="1920" t="s">
        <v>163</v>
      </c>
      <c r="B174" s="1921"/>
      <c r="C174" s="1921"/>
      <c r="D174" s="1921"/>
      <c r="E174" s="1921"/>
      <c r="F174" s="1922"/>
      <c r="G174" s="1922"/>
      <c r="H174" s="1922"/>
      <c r="I174" s="1922"/>
      <c r="J174" s="1922"/>
      <c r="K174" s="1922"/>
      <c r="L174" s="1922"/>
      <c r="M174" s="1922"/>
      <c r="N174" s="1922"/>
      <c r="O174" s="1922"/>
      <c r="P174" s="1922"/>
      <c r="Q174" s="1922"/>
      <c r="R174" s="1922"/>
      <c r="S174" s="1922"/>
      <c r="T174" s="1922"/>
      <c r="U174" s="1922"/>
      <c r="V174" s="1922"/>
      <c r="W174" s="1921"/>
      <c r="X174" s="1921"/>
      <c r="Y174" s="1923"/>
      <c r="Z174" s="491"/>
    </row>
    <row r="175" spans="1:26" s="934" customFormat="1" ht="16.5" customHeight="1">
      <c r="A175" s="913">
        <v>1</v>
      </c>
      <c r="B175" s="944" t="s">
        <v>160</v>
      </c>
      <c r="C175" s="917"/>
      <c r="D175" s="918">
        <v>9</v>
      </c>
      <c r="E175" s="919"/>
      <c r="F175" s="927">
        <v>3</v>
      </c>
      <c r="G175" s="926">
        <f>F175*30</f>
        <v>90</v>
      </c>
      <c r="H175" s="897"/>
      <c r="I175" s="897"/>
      <c r="J175" s="897"/>
      <c r="K175" s="897"/>
      <c r="L175" s="897"/>
      <c r="M175" s="897"/>
      <c r="N175" s="897"/>
      <c r="O175" s="897"/>
      <c r="P175" s="897"/>
      <c r="Q175" s="897"/>
      <c r="R175" s="897"/>
      <c r="S175" s="897"/>
      <c r="T175" s="897"/>
      <c r="U175" s="897"/>
      <c r="V175" s="897"/>
      <c r="W175" s="943"/>
      <c r="X175" s="923"/>
      <c r="Y175" s="922"/>
      <c r="Z175" s="923"/>
    </row>
    <row r="176" spans="1:26" s="934" customFormat="1" ht="16.5" customHeight="1">
      <c r="A176" s="924"/>
      <c r="B176" s="941" t="s">
        <v>55</v>
      </c>
      <c r="C176" s="926"/>
      <c r="D176" s="926"/>
      <c r="E176" s="928"/>
      <c r="F176" s="927">
        <v>1</v>
      </c>
      <c r="G176" s="926">
        <f>F176*30</f>
        <v>30</v>
      </c>
      <c r="H176" s="929"/>
      <c r="I176" s="929"/>
      <c r="J176" s="930"/>
      <c r="K176" s="929"/>
      <c r="L176" s="929"/>
      <c r="M176" s="931"/>
      <c r="N176" s="931"/>
      <c r="O176" s="931"/>
      <c r="P176" s="931"/>
      <c r="Q176" s="931"/>
      <c r="R176" s="931"/>
      <c r="S176" s="931"/>
      <c r="T176" s="931"/>
      <c r="U176" s="932"/>
      <c r="V176" s="932"/>
      <c r="W176" s="933"/>
      <c r="X176" s="931"/>
      <c r="Y176" s="931"/>
      <c r="Z176" s="931"/>
    </row>
    <row r="177" spans="1:26" s="934" customFormat="1" ht="16.5" customHeight="1">
      <c r="A177" s="924"/>
      <c r="B177" s="941" t="s">
        <v>56</v>
      </c>
      <c r="C177" s="926"/>
      <c r="D177" s="926"/>
      <c r="E177" s="928"/>
      <c r="F177" s="927">
        <v>2</v>
      </c>
      <c r="G177" s="926">
        <f>F177*30</f>
        <v>60</v>
      </c>
      <c r="H177" s="929">
        <v>4</v>
      </c>
      <c r="I177" s="929">
        <v>4</v>
      </c>
      <c r="J177" s="930"/>
      <c r="K177" s="929">
        <v>0</v>
      </c>
      <c r="L177" s="929">
        <f>G177-H177</f>
        <v>56</v>
      </c>
      <c r="M177" s="931"/>
      <c r="N177" s="931"/>
      <c r="O177" s="931"/>
      <c r="P177" s="931"/>
      <c r="Q177" s="931"/>
      <c r="R177" s="931"/>
      <c r="S177" s="931"/>
      <c r="T177" s="931"/>
      <c r="U177" s="932">
        <v>4</v>
      </c>
      <c r="V177" s="932">
        <v>0</v>
      </c>
      <c r="W177" s="933"/>
      <c r="X177" s="931"/>
      <c r="Y177" s="931"/>
      <c r="Z177" s="931"/>
    </row>
    <row r="178" spans="1:26" s="31" customFormat="1" ht="15.75">
      <c r="A178" s="245">
        <v>2</v>
      </c>
      <c r="B178" s="945" t="s">
        <v>161</v>
      </c>
      <c r="C178" s="518" t="s">
        <v>83</v>
      </c>
      <c r="D178" s="402"/>
      <c r="E178" s="403"/>
      <c r="F178" s="416">
        <v>3</v>
      </c>
      <c r="G178" s="519">
        <f>F178*30</f>
        <v>90</v>
      </c>
      <c r="H178" s="520">
        <v>6</v>
      </c>
      <c r="I178" s="118">
        <v>4</v>
      </c>
      <c r="J178" s="406"/>
      <c r="K178" s="521">
        <v>2</v>
      </c>
      <c r="L178" s="294">
        <f>G178-H178</f>
        <v>84</v>
      </c>
      <c r="M178" s="373"/>
      <c r="N178" s="374"/>
      <c r="O178" s="373"/>
      <c r="P178" s="374"/>
      <c r="Q178" s="373"/>
      <c r="R178" s="374"/>
      <c r="S178" s="373"/>
      <c r="T178" s="374"/>
      <c r="U178" s="373"/>
      <c r="V178" s="374"/>
      <c r="W178" s="636">
        <v>4</v>
      </c>
      <c r="X178" s="637">
        <v>2</v>
      </c>
      <c r="Y178" s="373"/>
      <c r="Z178" s="374"/>
    </row>
    <row r="179" spans="1:26" s="31" customFormat="1" ht="15.75">
      <c r="A179" s="172">
        <v>3</v>
      </c>
      <c r="B179" s="496" t="s">
        <v>112</v>
      </c>
      <c r="C179" s="204"/>
      <c r="D179" s="204">
        <v>9</v>
      </c>
      <c r="E179" s="204"/>
      <c r="F179" s="648">
        <v>3</v>
      </c>
      <c r="G179" s="204">
        <f>F179*30</f>
        <v>90</v>
      </c>
      <c r="H179" s="649">
        <v>4</v>
      </c>
      <c r="I179" s="649">
        <v>4</v>
      </c>
      <c r="J179" s="650"/>
      <c r="K179" s="649">
        <v>0</v>
      </c>
      <c r="L179" s="649">
        <f>G179-H179</f>
        <v>86</v>
      </c>
      <c r="M179" s="442"/>
      <c r="N179" s="442"/>
      <c r="O179" s="442"/>
      <c r="P179" s="442"/>
      <c r="Q179" s="442"/>
      <c r="R179" s="442"/>
      <c r="S179" s="442"/>
      <c r="T179" s="442"/>
      <c r="U179" s="207">
        <v>4</v>
      </c>
      <c r="V179" s="207">
        <v>0</v>
      </c>
      <c r="W179" s="442"/>
      <c r="X179" s="442"/>
      <c r="Y179" s="442"/>
      <c r="Z179" s="442"/>
    </row>
    <row r="180" spans="1:26" s="31" customFormat="1" ht="15.75">
      <c r="A180" s="2087" t="s">
        <v>68</v>
      </c>
      <c r="B180" s="2087"/>
      <c r="C180" s="200"/>
      <c r="D180" s="200"/>
      <c r="E180" s="200"/>
      <c r="F180" s="489">
        <f>F175+F178+F179</f>
        <v>9</v>
      </c>
      <c r="G180" s="489">
        <f>G175+G178+G179</f>
        <v>270</v>
      </c>
      <c r="H180" s="489"/>
      <c r="I180" s="489"/>
      <c r="J180" s="489"/>
      <c r="K180" s="489"/>
      <c r="L180" s="489"/>
      <c r="M180" s="489"/>
      <c r="N180" s="489"/>
      <c r="O180" s="489"/>
      <c r="P180" s="489"/>
      <c r="Q180" s="489"/>
      <c r="R180" s="489"/>
      <c r="S180" s="489"/>
      <c r="T180" s="489"/>
      <c r="U180" s="489"/>
      <c r="V180" s="489"/>
      <c r="W180" s="489"/>
      <c r="X180" s="489"/>
      <c r="Y180" s="177"/>
      <c r="Z180" s="177"/>
    </row>
    <row r="181" spans="1:26" s="31" customFormat="1" ht="16.5" thickBot="1">
      <c r="A181" s="1950" t="s">
        <v>69</v>
      </c>
      <c r="B181" s="1951"/>
      <c r="C181" s="200"/>
      <c r="D181" s="200"/>
      <c r="E181" s="200"/>
      <c r="F181" s="489">
        <f>F176</f>
        <v>1</v>
      </c>
      <c r="G181" s="489">
        <f>G176</f>
        <v>30</v>
      </c>
      <c r="H181" s="489"/>
      <c r="I181" s="489"/>
      <c r="J181" s="489"/>
      <c r="K181" s="489"/>
      <c r="L181" s="489"/>
      <c r="M181" s="489"/>
      <c r="N181" s="489"/>
      <c r="O181" s="489"/>
      <c r="P181" s="489"/>
      <c r="Q181" s="489"/>
      <c r="R181" s="489"/>
      <c r="S181" s="489"/>
      <c r="T181" s="489"/>
      <c r="U181" s="489"/>
      <c r="V181" s="489"/>
      <c r="W181" s="489"/>
      <c r="X181" s="489"/>
      <c r="Y181" s="177"/>
      <c r="Z181" s="177"/>
    </row>
    <row r="182" spans="1:26" s="31" customFormat="1" ht="16.5" thickBot="1">
      <c r="A182" s="2088" t="s">
        <v>56</v>
      </c>
      <c r="B182" s="2089"/>
      <c r="C182" s="200"/>
      <c r="D182" s="200"/>
      <c r="E182" s="200"/>
      <c r="F182" s="489">
        <f>F179+F178+F177</f>
        <v>8</v>
      </c>
      <c r="G182" s="489">
        <f>G179+G178+G177</f>
        <v>240</v>
      </c>
      <c r="H182" s="489">
        <f aca="true" t="shared" si="13" ref="H182:X182">H179+H178+H177</f>
        <v>14</v>
      </c>
      <c r="I182" s="489">
        <f t="shared" si="13"/>
        <v>12</v>
      </c>
      <c r="J182" s="489">
        <f t="shared" si="13"/>
        <v>0</v>
      </c>
      <c r="K182" s="489">
        <f t="shared" si="13"/>
        <v>2</v>
      </c>
      <c r="L182" s="489">
        <f t="shared" si="13"/>
        <v>226</v>
      </c>
      <c r="M182" s="489">
        <f t="shared" si="13"/>
        <v>0</v>
      </c>
      <c r="N182" s="489">
        <f t="shared" si="13"/>
        <v>0</v>
      </c>
      <c r="O182" s="489">
        <f t="shared" si="13"/>
        <v>0</v>
      </c>
      <c r="P182" s="489">
        <f t="shared" si="13"/>
        <v>0</v>
      </c>
      <c r="Q182" s="489">
        <f t="shared" si="13"/>
        <v>0</v>
      </c>
      <c r="R182" s="489">
        <f t="shared" si="13"/>
        <v>0</v>
      </c>
      <c r="S182" s="489">
        <f t="shared" si="13"/>
        <v>0</v>
      </c>
      <c r="T182" s="489">
        <f t="shared" si="13"/>
        <v>0</v>
      </c>
      <c r="U182" s="489">
        <f t="shared" si="13"/>
        <v>8</v>
      </c>
      <c r="V182" s="489">
        <f t="shared" si="13"/>
        <v>0</v>
      </c>
      <c r="W182" s="489">
        <f t="shared" si="13"/>
        <v>4</v>
      </c>
      <c r="X182" s="489">
        <f t="shared" si="13"/>
        <v>2</v>
      </c>
      <c r="Y182" s="489"/>
      <c r="Z182" s="489"/>
    </row>
    <row r="183" spans="1:26" s="31" customFormat="1" ht="16.5" thickBot="1">
      <c r="A183" s="960"/>
      <c r="B183" s="961" t="s">
        <v>224</v>
      </c>
      <c r="C183" s="522"/>
      <c r="D183" s="522"/>
      <c r="E183" s="962"/>
      <c r="F183" s="957">
        <f>F180+F158</f>
        <v>35</v>
      </c>
      <c r="G183" s="957">
        <f>G180+G158</f>
        <v>1050</v>
      </c>
      <c r="H183" s="957">
        <f>H180+H158</f>
        <v>0</v>
      </c>
      <c r="I183" s="957">
        <f>I177+I178+I179</f>
        <v>12</v>
      </c>
      <c r="J183" s="957"/>
      <c r="K183" s="957">
        <f>K178+K179+K177</f>
        <v>2</v>
      </c>
      <c r="L183" s="957">
        <f>L177+L178+L179</f>
        <v>226</v>
      </c>
      <c r="M183" s="963"/>
      <c r="N183" s="963"/>
      <c r="O183" s="963"/>
      <c r="P183" s="963"/>
      <c r="Q183" s="963"/>
      <c r="R183" s="963"/>
      <c r="S183" s="963"/>
      <c r="T183" s="963"/>
      <c r="U183" s="964"/>
      <c r="V183" s="964"/>
      <c r="W183" s="963"/>
      <c r="X183" s="963"/>
      <c r="Y183" s="963"/>
      <c r="Z183" s="963"/>
    </row>
    <row r="184" spans="1:26" s="31" customFormat="1" ht="16.5" thickBot="1">
      <c r="A184" s="2019" t="s">
        <v>69</v>
      </c>
      <c r="B184" s="2020"/>
      <c r="C184" s="481"/>
      <c r="D184" s="482"/>
      <c r="E184" s="483"/>
      <c r="F184" s="465">
        <f>F149+F142+F138+F145+F152++F155</f>
        <v>5.5</v>
      </c>
      <c r="G184" s="367">
        <f>F184*30</f>
        <v>165</v>
      </c>
      <c r="H184" s="481"/>
      <c r="I184" s="484"/>
      <c r="J184" s="482"/>
      <c r="K184" s="482"/>
      <c r="L184" s="485"/>
      <c r="M184" s="486"/>
      <c r="N184" s="487"/>
      <c r="O184" s="486"/>
      <c r="P184" s="487"/>
      <c r="Q184" s="486"/>
      <c r="R184" s="487"/>
      <c r="S184" s="486"/>
      <c r="T184" s="487"/>
      <c r="U184" s="486"/>
      <c r="V184" s="487"/>
      <c r="W184" s="486"/>
      <c r="X184" s="487"/>
      <c r="Y184" s="486"/>
      <c r="Z184" s="487"/>
    </row>
    <row r="185" spans="1:26" s="31" customFormat="1" ht="16.5" thickBot="1">
      <c r="A185" s="76" t="s">
        <v>70</v>
      </c>
      <c r="B185" s="77"/>
      <c r="C185" s="78"/>
      <c r="D185" s="79"/>
      <c r="E185" s="80"/>
      <c r="F185" s="218">
        <f>F139+F140+F143+F146+F147+F150+F153+F156+F157+F163+F166+F167</f>
        <v>29.5</v>
      </c>
      <c r="G185" s="528">
        <f>G158+G183</f>
        <v>1830</v>
      </c>
      <c r="H185" s="528">
        <f>H182+H160</f>
        <v>52</v>
      </c>
      <c r="I185" s="528">
        <f aca="true" t="shared" si="14" ref="I185:X185">I182+I160</f>
        <v>40</v>
      </c>
      <c r="J185" s="528">
        <f t="shared" si="14"/>
        <v>0</v>
      </c>
      <c r="K185" s="528">
        <f t="shared" si="14"/>
        <v>12</v>
      </c>
      <c r="L185" s="528">
        <f t="shared" si="14"/>
        <v>803</v>
      </c>
      <c r="M185" s="528">
        <f t="shared" si="14"/>
        <v>0</v>
      </c>
      <c r="N185" s="528">
        <f t="shared" si="14"/>
        <v>0</v>
      </c>
      <c r="O185" s="528">
        <f t="shared" si="14"/>
        <v>0</v>
      </c>
      <c r="P185" s="528">
        <f t="shared" si="14"/>
        <v>0</v>
      </c>
      <c r="Q185" s="528">
        <f t="shared" si="14"/>
        <v>8</v>
      </c>
      <c r="R185" s="528">
        <f t="shared" si="14"/>
        <v>2</v>
      </c>
      <c r="S185" s="528">
        <f t="shared" si="14"/>
        <v>8</v>
      </c>
      <c r="T185" s="528">
        <f t="shared" si="14"/>
        <v>0</v>
      </c>
      <c r="U185" s="528">
        <f t="shared" si="14"/>
        <v>8</v>
      </c>
      <c r="V185" s="528">
        <f t="shared" si="14"/>
        <v>0</v>
      </c>
      <c r="W185" s="528">
        <f t="shared" si="14"/>
        <v>24</v>
      </c>
      <c r="X185" s="528">
        <f t="shared" si="14"/>
        <v>2</v>
      </c>
      <c r="Y185" s="528"/>
      <c r="Z185" s="75"/>
    </row>
    <row r="186" spans="1:26" s="31" customFormat="1" ht="16.5" customHeight="1">
      <c r="A186" s="2090" t="s">
        <v>197</v>
      </c>
      <c r="B186" s="2091"/>
      <c r="C186" s="2091"/>
      <c r="D186" s="2091"/>
      <c r="E186" s="2091"/>
      <c r="F186" s="2091"/>
      <c r="G186" s="2091"/>
      <c r="H186" s="2091"/>
      <c r="I186" s="2091"/>
      <c r="J186" s="2091"/>
      <c r="K186" s="2091"/>
      <c r="L186" s="2091"/>
      <c r="M186" s="2091"/>
      <c r="N186" s="2091"/>
      <c r="O186" s="2091"/>
      <c r="P186" s="2091"/>
      <c r="Q186" s="2091"/>
      <c r="R186" s="2091"/>
      <c r="S186" s="2091"/>
      <c r="T186" s="2091"/>
      <c r="U186" s="2091"/>
      <c r="V186" s="2091"/>
      <c r="W186" s="2091"/>
      <c r="X186" s="2091"/>
      <c r="Y186" s="2091"/>
      <c r="Z186" s="2091"/>
    </row>
    <row r="187" spans="1:26" s="488" customFormat="1" ht="16.5" customHeight="1">
      <c r="A187" s="200">
        <v>3.1</v>
      </c>
      <c r="B187" s="678" t="s">
        <v>20</v>
      </c>
      <c r="C187" s="98"/>
      <c r="D187" s="98">
        <v>10</v>
      </c>
      <c r="E187" s="98"/>
      <c r="F187" s="967">
        <v>16.5</v>
      </c>
      <c r="G187" s="679">
        <f aca="true" t="shared" si="15" ref="G187:G192">F187*30</f>
        <v>495</v>
      </c>
      <c r="H187" s="354"/>
      <c r="I187" s="354"/>
      <c r="J187" s="354"/>
      <c r="K187" s="354"/>
      <c r="L187" s="354"/>
      <c r="M187" s="354"/>
      <c r="N187" s="354"/>
      <c r="O187" s="354"/>
      <c r="P187" s="354"/>
      <c r="Q187" s="354"/>
      <c r="R187" s="354"/>
      <c r="S187" s="354"/>
      <c r="T187" s="354"/>
      <c r="U187" s="354"/>
      <c r="V187" s="354"/>
      <c r="W187" s="354"/>
      <c r="X187" s="354"/>
      <c r="Y187" s="354"/>
      <c r="Z187" s="354"/>
    </row>
    <row r="188" spans="1:26" s="31" customFormat="1" ht="15.75" customHeight="1" thickBot="1">
      <c r="A188" s="668">
        <v>3.2</v>
      </c>
      <c r="B188" s="669" t="s">
        <v>117</v>
      </c>
      <c r="C188" s="572"/>
      <c r="D188" s="572">
        <v>10</v>
      </c>
      <c r="E188" s="435"/>
      <c r="F188" s="968">
        <v>2</v>
      </c>
      <c r="G188" s="670">
        <f t="shared" si="15"/>
        <v>60</v>
      </c>
      <c r="H188" s="671"/>
      <c r="I188" s="672"/>
      <c r="J188" s="672"/>
      <c r="K188" s="672"/>
      <c r="L188" s="673"/>
      <c r="M188" s="674"/>
      <c r="N188" s="675"/>
      <c r="O188" s="676"/>
      <c r="P188" s="677"/>
      <c r="Q188" s="676"/>
      <c r="R188" s="677"/>
      <c r="S188" s="676"/>
      <c r="T188" s="677"/>
      <c r="U188" s="676"/>
      <c r="V188" s="677"/>
      <c r="W188" s="676"/>
      <c r="X188" s="677"/>
      <c r="Y188" s="676"/>
      <c r="Z188" s="677"/>
    </row>
    <row r="189" spans="1:26" s="31" customFormat="1" ht="16.5" thickBot="1">
      <c r="A189" s="91"/>
      <c r="B189" s="92" t="s">
        <v>225</v>
      </c>
      <c r="C189" s="87"/>
      <c r="D189" s="79"/>
      <c r="E189" s="88"/>
      <c r="F189" s="969">
        <f>SUM(F187:F188)</f>
        <v>18.5</v>
      </c>
      <c r="G189" s="472">
        <f t="shared" si="15"/>
        <v>555</v>
      </c>
      <c r="H189" s="234"/>
      <c r="I189" s="232"/>
      <c r="J189" s="232"/>
      <c r="K189" s="232"/>
      <c r="L189" s="233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</row>
    <row r="190" spans="1:26" s="31" customFormat="1" ht="16.5" thickBot="1">
      <c r="A190" s="72"/>
      <c r="B190" s="73" t="s">
        <v>226</v>
      </c>
      <c r="C190" s="87"/>
      <c r="D190" s="79"/>
      <c r="E190" s="88"/>
      <c r="F190" s="218">
        <f>F191+F192</f>
        <v>208.5</v>
      </c>
      <c r="G190" s="86">
        <f t="shared" si="15"/>
        <v>6255</v>
      </c>
      <c r="H190" s="234"/>
      <c r="I190" s="232"/>
      <c r="J190" s="232"/>
      <c r="K190" s="232"/>
      <c r="L190" s="233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</row>
    <row r="191" spans="1:26" s="31" customFormat="1" ht="16.5" thickBot="1">
      <c r="A191" s="1937" t="s">
        <v>69</v>
      </c>
      <c r="B191" s="1938"/>
      <c r="C191" s="87"/>
      <c r="D191" s="79"/>
      <c r="E191" s="88"/>
      <c r="F191" s="218">
        <f>F184+F134+F123+F45+F22</f>
        <v>73.5</v>
      </c>
      <c r="G191" s="86">
        <f t="shared" si="15"/>
        <v>2205</v>
      </c>
      <c r="H191" s="234"/>
      <c r="I191" s="232"/>
      <c r="J191" s="232"/>
      <c r="K191" s="232"/>
      <c r="L191" s="233"/>
      <c r="M191" s="194"/>
      <c r="N191" s="235"/>
      <c r="O191" s="186"/>
      <c r="P191" s="191"/>
      <c r="Q191" s="186"/>
      <c r="R191" s="191"/>
      <c r="S191" s="186"/>
      <c r="T191" s="191"/>
      <c r="U191" s="186"/>
      <c r="V191" s="191"/>
      <c r="W191" s="186"/>
      <c r="X191" s="191"/>
      <c r="Y191" s="186"/>
      <c r="Z191" s="191"/>
    </row>
    <row r="192" spans="1:26" s="31" customFormat="1" ht="16.5" thickBot="1">
      <c r="A192" s="93" t="s">
        <v>70</v>
      </c>
      <c r="B192" s="94"/>
      <c r="C192" s="92"/>
      <c r="D192" s="79"/>
      <c r="E192" s="88"/>
      <c r="F192" s="218">
        <f>F185+F135+F124+F46+F23+F189</f>
        <v>135</v>
      </c>
      <c r="G192" s="86">
        <f t="shared" si="15"/>
        <v>4050</v>
      </c>
      <c r="H192" s="218"/>
      <c r="I192" s="218"/>
      <c r="J192" s="218"/>
      <c r="K192" s="218"/>
      <c r="L192" s="218"/>
      <c r="M192" s="95"/>
      <c r="N192" s="235"/>
      <c r="O192" s="96"/>
      <c r="P192" s="191"/>
      <c r="Q192" s="96"/>
      <c r="R192" s="191"/>
      <c r="S192" s="96"/>
      <c r="T192" s="191"/>
      <c r="U192" s="96"/>
      <c r="V192" s="191"/>
      <c r="W192" s="96"/>
      <c r="X192" s="191"/>
      <c r="Y192" s="96"/>
      <c r="Z192" s="191"/>
    </row>
    <row r="193" spans="1:26" ht="16.5" thickBot="1">
      <c r="A193" s="1929" t="s">
        <v>123</v>
      </c>
      <c r="B193" s="1930"/>
      <c r="C193" s="1930"/>
      <c r="D193" s="1930"/>
      <c r="E193" s="1930"/>
      <c r="F193" s="1930"/>
      <c r="G193" s="1930"/>
      <c r="H193" s="1930"/>
      <c r="I193" s="1930"/>
      <c r="J193" s="1930"/>
      <c r="K193" s="1930"/>
      <c r="L193" s="1931"/>
      <c r="M193" s="194">
        <f>M185+M124+M46+M23</f>
        <v>28</v>
      </c>
      <c r="N193" s="194">
        <f aca="true" t="shared" si="16" ref="N193:X193">N185+N124+N46+N23</f>
        <v>10</v>
      </c>
      <c r="O193" s="194">
        <f t="shared" si="16"/>
        <v>40</v>
      </c>
      <c r="P193" s="194">
        <f t="shared" si="16"/>
        <v>14</v>
      </c>
      <c r="Q193" s="194">
        <f t="shared" si="16"/>
        <v>36</v>
      </c>
      <c r="R193" s="194">
        <f t="shared" si="16"/>
        <v>12</v>
      </c>
      <c r="S193" s="194">
        <f t="shared" si="16"/>
        <v>44</v>
      </c>
      <c r="T193" s="194">
        <f t="shared" si="16"/>
        <v>4</v>
      </c>
      <c r="U193" s="194">
        <f t="shared" si="16"/>
        <v>36</v>
      </c>
      <c r="V193" s="194">
        <f t="shared" si="16"/>
        <v>6</v>
      </c>
      <c r="W193" s="194">
        <f t="shared" si="16"/>
        <v>36</v>
      </c>
      <c r="X193" s="194">
        <f t="shared" si="16"/>
        <v>2</v>
      </c>
      <c r="Y193" s="191"/>
      <c r="Z193" s="191"/>
    </row>
    <row r="194" spans="1:26" ht="16.5" customHeight="1" thickBot="1">
      <c r="A194" s="1917" t="s">
        <v>118</v>
      </c>
      <c r="B194" s="1918"/>
      <c r="C194" s="1918"/>
      <c r="D194" s="1918"/>
      <c r="E194" s="1918"/>
      <c r="F194" s="1918"/>
      <c r="G194" s="1918"/>
      <c r="H194" s="1918"/>
      <c r="I194" s="1918"/>
      <c r="J194" s="1918"/>
      <c r="K194" s="1918"/>
      <c r="L194" s="1919"/>
      <c r="M194" s="1915">
        <f>COUNTIF($C12:$C167,5)</f>
        <v>3</v>
      </c>
      <c r="N194" s="1916"/>
      <c r="O194" s="1915">
        <f>COUNTIF($C12:$C167,6)</f>
        <v>3</v>
      </c>
      <c r="P194" s="1916"/>
      <c r="Q194" s="1915">
        <f>COUNTIF($C12:$C167,7)</f>
        <v>1</v>
      </c>
      <c r="R194" s="1916"/>
      <c r="S194" s="1915">
        <f>COUNTIF($C12:$C167,8)</f>
        <v>0</v>
      </c>
      <c r="T194" s="1916"/>
      <c r="U194" s="1915">
        <f>COUNTIF($C12:$C167,9)</f>
        <v>0</v>
      </c>
      <c r="V194" s="1916"/>
      <c r="W194" s="1915">
        <f>COUNTIF($C12:$C167,10)</f>
        <v>1</v>
      </c>
      <c r="X194" s="1916"/>
      <c r="Y194" s="186"/>
      <c r="Z194" s="191"/>
    </row>
    <row r="195" spans="1:26" ht="16.5" thickBot="1">
      <c r="A195" s="1917" t="s">
        <v>119</v>
      </c>
      <c r="B195" s="1918"/>
      <c r="C195" s="1918"/>
      <c r="D195" s="1918"/>
      <c r="E195" s="1918"/>
      <c r="F195" s="1918"/>
      <c r="G195" s="1918"/>
      <c r="H195" s="1918"/>
      <c r="I195" s="1918"/>
      <c r="J195" s="1918"/>
      <c r="K195" s="1918"/>
      <c r="L195" s="1919"/>
      <c r="M195" s="1915">
        <f>COUNTIF($D12:$D167,5)</f>
        <v>1</v>
      </c>
      <c r="N195" s="1916"/>
      <c r="O195" s="1915">
        <f>COUNTIF($D12:$D167,6)</f>
        <v>2</v>
      </c>
      <c r="P195" s="1916"/>
      <c r="Q195" s="1915">
        <f>COUNTIF($D12:$D167,7)</f>
        <v>1</v>
      </c>
      <c r="R195" s="1916"/>
      <c r="S195" s="1915">
        <f>COUNTIF($D12:$D167,8)</f>
        <v>1</v>
      </c>
      <c r="T195" s="1916"/>
      <c r="U195" s="1915">
        <f>COUNTIF($D12:$D167,9)</f>
        <v>2</v>
      </c>
      <c r="V195" s="1916"/>
      <c r="W195" s="1915">
        <f>COUNTIF($D12:$D167,10)</f>
        <v>6</v>
      </c>
      <c r="X195" s="1916"/>
      <c r="Y195" s="186"/>
      <c r="Z195" s="191"/>
    </row>
    <row r="196" spans="1:26" ht="16.5" thickBot="1">
      <c r="A196" s="1917" t="s">
        <v>120</v>
      </c>
      <c r="B196" s="1918"/>
      <c r="C196" s="1918"/>
      <c r="D196" s="1918"/>
      <c r="E196" s="1918"/>
      <c r="F196" s="1918"/>
      <c r="G196" s="1918"/>
      <c r="H196" s="1918"/>
      <c r="I196" s="1918"/>
      <c r="J196" s="1918"/>
      <c r="K196" s="1918"/>
      <c r="L196" s="1919"/>
      <c r="M196" s="186"/>
      <c r="N196" s="191"/>
      <c r="O196" s="186"/>
      <c r="P196" s="191"/>
      <c r="Q196" s="2092">
        <v>1</v>
      </c>
      <c r="R196" s="2093"/>
      <c r="S196" s="1915">
        <v>2</v>
      </c>
      <c r="T196" s="1916"/>
      <c r="U196" s="1915">
        <v>1</v>
      </c>
      <c r="V196" s="1916"/>
      <c r="W196" s="1915">
        <v>2</v>
      </c>
      <c r="X196" s="1916"/>
      <c r="Y196" s="186"/>
      <c r="Z196" s="191"/>
    </row>
    <row r="197" spans="1:26" ht="16.5" thickBot="1">
      <c r="A197" s="1912" t="s">
        <v>121</v>
      </c>
      <c r="B197" s="1913"/>
      <c r="C197" s="1913"/>
      <c r="D197" s="1913"/>
      <c r="E197" s="1913"/>
      <c r="F197" s="1913"/>
      <c r="G197" s="1913"/>
      <c r="H197" s="1913"/>
      <c r="I197" s="1913"/>
      <c r="J197" s="1913"/>
      <c r="K197" s="1913"/>
      <c r="L197" s="1914"/>
      <c r="M197" s="81"/>
      <c r="N197" s="82"/>
      <c r="O197" s="81"/>
      <c r="P197" s="82"/>
      <c r="Q197" s="81"/>
      <c r="R197" s="82"/>
      <c r="S197" s="81"/>
      <c r="T197" s="82"/>
      <c r="U197" s="81"/>
      <c r="V197" s="82"/>
      <c r="W197" s="81"/>
      <c r="X197" s="82"/>
      <c r="Y197" s="81"/>
      <c r="Z197" s="82"/>
    </row>
    <row r="198" spans="1:26" ht="16.5" thickBot="1">
      <c r="A198" s="1905" t="s">
        <v>122</v>
      </c>
      <c r="B198" s="1906"/>
      <c r="C198" s="1906"/>
      <c r="D198" s="1906"/>
      <c r="E198" s="1906"/>
      <c r="F198" s="1906"/>
      <c r="G198" s="1906"/>
      <c r="H198" s="1906"/>
      <c r="I198" s="1906"/>
      <c r="J198" s="1906"/>
      <c r="K198" s="1906"/>
      <c r="L198" s="1907"/>
      <c r="M198" s="1901" t="s">
        <v>128</v>
      </c>
      <c r="N198" s="1902"/>
      <c r="O198" s="1902"/>
      <c r="P198" s="1903"/>
      <c r="Q198" s="1901" t="s">
        <v>128</v>
      </c>
      <c r="R198" s="1902"/>
      <c r="S198" s="1902"/>
      <c r="T198" s="1903"/>
      <c r="U198" s="84"/>
      <c r="V198" s="1901" t="s">
        <v>128</v>
      </c>
      <c r="W198" s="1902"/>
      <c r="X198" s="1903"/>
      <c r="Y198" s="97"/>
      <c r="Z198" s="99"/>
    </row>
    <row r="199" spans="1:26" ht="18.75">
      <c r="A199" s="431"/>
      <c r="B199" s="431"/>
      <c r="C199" s="431"/>
      <c r="D199" s="431"/>
      <c r="E199" s="431"/>
      <c r="F199" s="431"/>
      <c r="G199" s="431"/>
      <c r="H199" s="431"/>
      <c r="I199" s="431"/>
      <c r="J199" s="431"/>
      <c r="K199" s="431"/>
      <c r="L199" s="431"/>
      <c r="M199" s="2097">
        <f>F30+F20+F27+F33+F36+F39+F40+F43+F57+F63+F71+F92</f>
        <v>34.5</v>
      </c>
      <c r="N199" s="2098"/>
      <c r="O199" s="2098"/>
      <c r="P199" s="2099"/>
      <c r="Q199" s="2097">
        <f>F121+F51+F54+F64+F67+F76+F85+F88+F91+F95+F100+F103+F104+F118+F143+F146+F147+F153</f>
        <v>42.5</v>
      </c>
      <c r="R199" s="2098"/>
      <c r="S199" s="2098"/>
      <c r="T199" s="2099"/>
      <c r="U199" s="2097">
        <f>F14+F60+F68+F74+F75+F81+F82+F105+F110+F115+F139+F140+F150+F156+F157+F163+F166+F167+F189</f>
        <v>58</v>
      </c>
      <c r="V199" s="2098"/>
      <c r="W199" s="2098"/>
      <c r="X199" s="2099"/>
      <c r="Y199" s="432"/>
      <c r="Z199" s="432"/>
    </row>
    <row r="200" spans="1:26" ht="15.75">
      <c r="A200" s="432"/>
      <c r="B200" s="432"/>
      <c r="C200" s="432"/>
      <c r="D200" s="432"/>
      <c r="E200" s="432"/>
      <c r="F200" s="432"/>
      <c r="G200" s="432"/>
      <c r="H200" s="432"/>
      <c r="I200" s="432"/>
      <c r="J200" s="432"/>
      <c r="K200" s="432"/>
      <c r="L200" s="432"/>
      <c r="M200" s="2094">
        <f>M199+Q199+U199</f>
        <v>135</v>
      </c>
      <c r="N200" s="2095"/>
      <c r="O200" s="2095"/>
      <c r="P200" s="2095"/>
      <c r="Q200" s="2095"/>
      <c r="R200" s="2095"/>
      <c r="S200" s="2095"/>
      <c r="T200" s="2095"/>
      <c r="U200" s="2095"/>
      <c r="V200" s="2095"/>
      <c r="W200" s="2095"/>
      <c r="X200" s="2096"/>
      <c r="Y200" s="432"/>
      <c r="Z200" s="432"/>
    </row>
    <row r="201" spans="1:26" ht="15">
      <c r="A201" s="432"/>
      <c r="B201" s="432"/>
      <c r="C201" s="432"/>
      <c r="D201" s="432"/>
      <c r="E201" s="432"/>
      <c r="F201" s="432"/>
      <c r="G201" s="432"/>
      <c r="H201" s="432"/>
      <c r="I201" s="432"/>
      <c r="J201" s="432"/>
      <c r="K201" s="432"/>
      <c r="L201" s="432"/>
      <c r="M201" s="432"/>
      <c r="N201" s="432"/>
      <c r="O201" s="432"/>
      <c r="P201" s="432"/>
      <c r="Q201" s="432"/>
      <c r="R201" s="432"/>
      <c r="S201" s="432"/>
      <c r="T201" s="432"/>
      <c r="U201" s="432"/>
      <c r="V201" s="432"/>
      <c r="W201" s="432"/>
      <c r="X201" s="432"/>
      <c r="Y201" s="432"/>
      <c r="Z201" s="432"/>
    </row>
    <row r="202" spans="1:26" ht="15.75">
      <c r="A202" s="50"/>
      <c r="B202" s="45"/>
      <c r="C202" s="46"/>
      <c r="D202" s="47"/>
      <c r="E202" s="47"/>
      <c r="F202" s="48"/>
      <c r="G202" s="48"/>
      <c r="H202" s="48"/>
      <c r="I202" s="364"/>
      <c r="J202" s="47"/>
      <c r="K202" s="47"/>
      <c r="L202" s="47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2:26" ht="15.75">
      <c r="B203" s="46"/>
      <c r="C203" s="47"/>
      <c r="D203" s="47"/>
      <c r="E203" s="48"/>
      <c r="F203" s="48"/>
      <c r="G203" s="48"/>
      <c r="H203" s="48"/>
      <c r="I203" s="47"/>
      <c r="J203" s="47"/>
      <c r="K203" s="47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2:26" ht="15.75">
      <c r="B204" s="46"/>
      <c r="C204" s="47"/>
      <c r="D204" s="47"/>
      <c r="E204" s="48"/>
      <c r="F204" s="48"/>
      <c r="G204" s="48"/>
      <c r="H204" s="48"/>
      <c r="I204" s="47"/>
      <c r="J204" s="47"/>
      <c r="K204" s="47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2:26" ht="15.75">
      <c r="B205" s="46"/>
      <c r="C205" s="47"/>
      <c r="D205" s="47"/>
      <c r="E205" s="48"/>
      <c r="F205" s="48"/>
      <c r="G205" s="48"/>
      <c r="H205" s="48"/>
      <c r="I205" s="364"/>
      <c r="J205" s="47"/>
      <c r="K205" s="47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ht="15.75">
      <c r="B206" s="51"/>
    </row>
    <row r="207" ht="15.75">
      <c r="B207" s="51"/>
    </row>
    <row r="208" ht="15.75">
      <c r="B208" s="51"/>
    </row>
    <row r="209" ht="15.75">
      <c r="B209" s="51"/>
    </row>
    <row r="210" ht="15.75">
      <c r="B210" s="51"/>
    </row>
    <row r="211" ht="15.75">
      <c r="B211" s="51"/>
    </row>
    <row r="212" ht="15.75">
      <c r="B212" s="51"/>
    </row>
    <row r="213" ht="15.75">
      <c r="B213" s="51"/>
    </row>
    <row r="214" ht="15.75">
      <c r="B214" s="51"/>
    </row>
    <row r="215" ht="15.75">
      <c r="B215" s="51"/>
    </row>
    <row r="216" ht="15.75">
      <c r="B216" s="51"/>
    </row>
    <row r="217" ht="15.75">
      <c r="B217" s="51"/>
    </row>
    <row r="218" ht="15.75">
      <c r="B218" s="51"/>
    </row>
    <row r="219" ht="15.75">
      <c r="B219" s="51"/>
    </row>
    <row r="220" ht="15.75">
      <c r="B220" s="51"/>
    </row>
    <row r="221" ht="15.75">
      <c r="B221" s="51"/>
    </row>
    <row r="222" ht="15.75">
      <c r="B222" s="51"/>
    </row>
    <row r="223" ht="15.75">
      <c r="B223" s="51"/>
    </row>
    <row r="224" ht="15.75">
      <c r="B224" s="51"/>
    </row>
    <row r="225" ht="15.75">
      <c r="B225" s="51"/>
    </row>
    <row r="226" ht="15.75">
      <c r="B226" s="51"/>
    </row>
    <row r="227" ht="15.75">
      <c r="B227" s="51"/>
    </row>
    <row r="228" ht="15.75">
      <c r="B228" s="51"/>
    </row>
    <row r="229" ht="15.75">
      <c r="B229" s="51"/>
    </row>
    <row r="230" ht="15.75">
      <c r="B230" s="51"/>
    </row>
    <row r="231" ht="15.75">
      <c r="B231" s="51"/>
    </row>
    <row r="232" ht="15.75">
      <c r="B232" s="51"/>
    </row>
    <row r="233" ht="15.75">
      <c r="B233" s="51"/>
    </row>
    <row r="234" ht="15.75">
      <c r="B234" s="51"/>
    </row>
    <row r="235" ht="15.75">
      <c r="B235" s="51"/>
    </row>
    <row r="236" ht="15.75">
      <c r="B236" s="51"/>
    </row>
    <row r="237" ht="15.75">
      <c r="B237" s="51"/>
    </row>
    <row r="238" ht="15.75">
      <c r="B238" s="51"/>
    </row>
    <row r="239" ht="15.75">
      <c r="B239" s="51"/>
    </row>
    <row r="240" ht="15.75">
      <c r="B240" s="51"/>
    </row>
    <row r="241" ht="15.75">
      <c r="B241" s="51"/>
    </row>
    <row r="242" ht="15.75">
      <c r="B242" s="51"/>
    </row>
    <row r="243" ht="15.75">
      <c r="B243" s="51"/>
    </row>
    <row r="244" ht="15.75">
      <c r="B244" s="51"/>
    </row>
    <row r="245" ht="15.75">
      <c r="B245" s="51"/>
    </row>
    <row r="246" ht="15.75">
      <c r="B246" s="51"/>
    </row>
    <row r="247" ht="15.75">
      <c r="B247" s="51"/>
    </row>
    <row r="248" ht="15.75">
      <c r="B248" s="51"/>
    </row>
    <row r="249" ht="15.75">
      <c r="B249" s="51"/>
    </row>
    <row r="250" ht="15.75">
      <c r="B250" s="51"/>
    </row>
    <row r="251" ht="15.75">
      <c r="B251" s="51"/>
    </row>
    <row r="252" ht="15.75">
      <c r="B252" s="51"/>
    </row>
    <row r="253" ht="15.75">
      <c r="B253" s="51"/>
    </row>
    <row r="254" ht="15.75">
      <c r="B254" s="51"/>
    </row>
    <row r="255" ht="15.75">
      <c r="B255" s="51"/>
    </row>
    <row r="256" ht="15.75">
      <c r="B256" s="51"/>
    </row>
    <row r="257" ht="15.75">
      <c r="B257" s="51"/>
    </row>
    <row r="258" ht="15.75">
      <c r="B258" s="51"/>
    </row>
    <row r="259" ht="15.75">
      <c r="B259" s="51"/>
    </row>
    <row r="260" ht="15.75">
      <c r="B260" s="51"/>
    </row>
    <row r="261" ht="15.75">
      <c r="B261" s="51"/>
    </row>
    <row r="262" ht="15.75">
      <c r="B262" s="51"/>
    </row>
    <row r="263" ht="15.75">
      <c r="B263" s="51"/>
    </row>
    <row r="264" ht="15.75">
      <c r="B264" s="51"/>
    </row>
    <row r="265" ht="15.75">
      <c r="B265" s="51"/>
    </row>
    <row r="266" ht="15.75">
      <c r="B266" s="51"/>
    </row>
    <row r="267" ht="15.75">
      <c r="B267" s="51"/>
    </row>
    <row r="268" ht="15.75">
      <c r="B268" s="51"/>
    </row>
    <row r="269" ht="15.75">
      <c r="B269" s="51"/>
    </row>
    <row r="270" ht="15.75">
      <c r="B270" s="51"/>
    </row>
    <row r="271" ht="15.75">
      <c r="B271" s="51"/>
    </row>
    <row r="272" ht="15.75">
      <c r="B272" s="51"/>
    </row>
    <row r="273" ht="15.75">
      <c r="B273" s="51"/>
    </row>
    <row r="274" ht="15.75">
      <c r="B274" s="51"/>
    </row>
    <row r="275" ht="15.75">
      <c r="B275" s="51"/>
    </row>
    <row r="276" ht="15.75">
      <c r="B276" s="51"/>
    </row>
    <row r="277" ht="15.75">
      <c r="B277" s="51"/>
    </row>
    <row r="278" ht="15.75">
      <c r="B278" s="51"/>
    </row>
    <row r="279" ht="15.75">
      <c r="B279" s="51"/>
    </row>
    <row r="280" ht="15.75">
      <c r="B280" s="51"/>
    </row>
    <row r="281" ht="15.75">
      <c r="B281" s="51"/>
    </row>
    <row r="282" ht="15.75">
      <c r="B282" s="51"/>
    </row>
    <row r="283" ht="15.75">
      <c r="B283" s="51"/>
    </row>
    <row r="284" ht="15.75">
      <c r="B284" s="51"/>
    </row>
    <row r="285" ht="15.75">
      <c r="B285" s="51"/>
    </row>
    <row r="286" ht="15.75">
      <c r="B286" s="51"/>
    </row>
    <row r="287" ht="15.75">
      <c r="B287" s="51"/>
    </row>
    <row r="288" ht="15.75">
      <c r="B288" s="51"/>
    </row>
    <row r="289" ht="15.75">
      <c r="B289" s="51"/>
    </row>
    <row r="290" ht="15.75">
      <c r="B290" s="51"/>
    </row>
    <row r="291" ht="15.75">
      <c r="B291" s="51"/>
    </row>
    <row r="292" ht="15.75">
      <c r="B292" s="51"/>
    </row>
    <row r="293" ht="15.75">
      <c r="B293" s="51"/>
    </row>
    <row r="294" ht="15.75">
      <c r="B294" s="51"/>
    </row>
    <row r="295" ht="15.75">
      <c r="B295" s="51"/>
    </row>
    <row r="296" ht="15.75">
      <c r="B296" s="51"/>
    </row>
    <row r="297" ht="15.75">
      <c r="B297" s="51"/>
    </row>
    <row r="298" ht="15.75">
      <c r="B298" s="51"/>
    </row>
    <row r="299" ht="15.75">
      <c r="B299" s="51"/>
    </row>
    <row r="300" ht="15.75">
      <c r="B300" s="51"/>
    </row>
    <row r="301" ht="15.75">
      <c r="B301" s="51"/>
    </row>
    <row r="302" ht="15.75">
      <c r="B302" s="51"/>
    </row>
    <row r="303" ht="15.75">
      <c r="B303" s="51"/>
    </row>
    <row r="304" ht="15.75">
      <c r="B304" s="51"/>
    </row>
    <row r="305" ht="15.75">
      <c r="B305" s="51"/>
    </row>
    <row r="306" ht="15.75">
      <c r="B306" s="51"/>
    </row>
    <row r="307" ht="15.75">
      <c r="B307" s="51"/>
    </row>
    <row r="308" ht="15.75">
      <c r="B308" s="51"/>
    </row>
    <row r="309" ht="15.75">
      <c r="B309" s="51"/>
    </row>
    <row r="310" ht="15.75">
      <c r="B310" s="51"/>
    </row>
    <row r="311" ht="15.75">
      <c r="B311" s="51"/>
    </row>
    <row r="312" ht="15.75">
      <c r="B312" s="51"/>
    </row>
    <row r="313" ht="15.75">
      <c r="B313" s="51"/>
    </row>
    <row r="314" ht="15.75">
      <c r="B314" s="51"/>
    </row>
    <row r="315" ht="15.75">
      <c r="B315" s="51"/>
    </row>
    <row r="316" ht="15.75">
      <c r="B316" s="51"/>
    </row>
    <row r="317" ht="15.75">
      <c r="B317" s="51"/>
    </row>
    <row r="318" ht="15.75">
      <c r="B318" s="51"/>
    </row>
    <row r="319" ht="15.75">
      <c r="B319" s="51"/>
    </row>
    <row r="320" ht="15.75">
      <c r="B320" s="51"/>
    </row>
    <row r="321" ht="15.75">
      <c r="B321" s="51"/>
    </row>
    <row r="322" ht="15.75">
      <c r="B322" s="51"/>
    </row>
    <row r="323" ht="15.75">
      <c r="B323" s="51"/>
    </row>
    <row r="324" ht="15.75">
      <c r="B324" s="51"/>
    </row>
    <row r="325" ht="15.75">
      <c r="B325" s="51"/>
    </row>
    <row r="326" ht="15.75">
      <c r="B326" s="51"/>
    </row>
    <row r="327" ht="15.75">
      <c r="B327" s="51"/>
    </row>
    <row r="328" ht="15.75">
      <c r="B328" s="51"/>
    </row>
    <row r="329" ht="15.75">
      <c r="B329" s="51"/>
    </row>
    <row r="330" ht="15.75">
      <c r="B330" s="51"/>
    </row>
    <row r="331" ht="15.75">
      <c r="B331" s="51"/>
    </row>
    <row r="332" ht="15.75">
      <c r="B332" s="51"/>
    </row>
    <row r="333" ht="15.75">
      <c r="B333" s="51"/>
    </row>
    <row r="334" ht="15.75">
      <c r="B334" s="51"/>
    </row>
    <row r="335" ht="15.75">
      <c r="B335" s="51"/>
    </row>
    <row r="336" ht="15.75">
      <c r="B336" s="51"/>
    </row>
    <row r="337" ht="15.75">
      <c r="B337" s="51"/>
    </row>
    <row r="338" ht="15.75">
      <c r="B338" s="51"/>
    </row>
    <row r="339" ht="15.75">
      <c r="B339" s="51"/>
    </row>
    <row r="340" ht="15.75">
      <c r="B340" s="51"/>
    </row>
    <row r="341" ht="15.75">
      <c r="B341" s="51"/>
    </row>
    <row r="342" ht="15.75">
      <c r="B342" s="51"/>
    </row>
    <row r="343" ht="15.75">
      <c r="B343" s="51"/>
    </row>
    <row r="344" ht="15.75">
      <c r="B344" s="51"/>
    </row>
    <row r="345" ht="15.75">
      <c r="B345" s="51"/>
    </row>
    <row r="346" ht="15.75">
      <c r="B346" s="51"/>
    </row>
    <row r="347" ht="15.75">
      <c r="B347" s="51"/>
    </row>
    <row r="348" ht="15.75">
      <c r="B348" s="51"/>
    </row>
    <row r="349" ht="15.75">
      <c r="B349" s="51"/>
    </row>
    <row r="350" ht="15.75">
      <c r="B350" s="51"/>
    </row>
    <row r="351" ht="15.75">
      <c r="B351" s="51"/>
    </row>
    <row r="352" ht="15.75">
      <c r="B352" s="51"/>
    </row>
    <row r="353" ht="15.75">
      <c r="B353" s="51"/>
    </row>
    <row r="354" ht="15.75">
      <c r="B354" s="51"/>
    </row>
    <row r="355" ht="15.75">
      <c r="B355" s="51"/>
    </row>
    <row r="356" ht="15.75">
      <c r="B356" s="51"/>
    </row>
    <row r="357" ht="15.75">
      <c r="B357" s="51"/>
    </row>
    <row r="358" ht="15.75">
      <c r="B358" s="51"/>
    </row>
    <row r="359" ht="15.75">
      <c r="B359" s="51"/>
    </row>
    <row r="360" ht="15.75">
      <c r="B360" s="51"/>
    </row>
    <row r="361" ht="15.75">
      <c r="B361" s="51"/>
    </row>
    <row r="362" ht="15.75">
      <c r="B362" s="51"/>
    </row>
    <row r="363" ht="15.75">
      <c r="B363" s="51"/>
    </row>
    <row r="364" ht="15.75">
      <c r="B364" s="51"/>
    </row>
    <row r="365" ht="15.75">
      <c r="B365" s="51"/>
    </row>
    <row r="366" ht="15.75">
      <c r="B366" s="51"/>
    </row>
    <row r="367" ht="15.75">
      <c r="B367" s="51"/>
    </row>
    <row r="368" ht="15.75">
      <c r="B368" s="51"/>
    </row>
    <row r="369" ht="15.75">
      <c r="B369" s="51"/>
    </row>
    <row r="370" ht="15.75">
      <c r="B370" s="51"/>
    </row>
    <row r="371" ht="15.75">
      <c r="B371" s="51"/>
    </row>
    <row r="372" ht="15.75">
      <c r="B372" s="51"/>
    </row>
    <row r="373" ht="15.75">
      <c r="B373" s="51"/>
    </row>
    <row r="374" ht="15.75">
      <c r="B374" s="51"/>
    </row>
    <row r="375" ht="15.75">
      <c r="B375" s="51"/>
    </row>
    <row r="376" ht="15.75">
      <c r="B376" s="51"/>
    </row>
    <row r="377" ht="15.75">
      <c r="B377" s="51"/>
    </row>
    <row r="378" ht="15.75">
      <c r="B378" s="51"/>
    </row>
    <row r="379" ht="15.75">
      <c r="B379" s="51"/>
    </row>
    <row r="380" ht="15.75">
      <c r="B380" s="51"/>
    </row>
    <row r="381" ht="15.75">
      <c r="B381" s="51"/>
    </row>
    <row r="382" ht="15.75">
      <c r="B382" s="51"/>
    </row>
    <row r="383" ht="15.75">
      <c r="B383" s="51"/>
    </row>
    <row r="384" ht="15.75">
      <c r="B384" s="51"/>
    </row>
    <row r="385" ht="15.75">
      <c r="B385" s="51"/>
    </row>
    <row r="386" ht="15.75">
      <c r="B386" s="51"/>
    </row>
    <row r="387" ht="15.75">
      <c r="B387" s="51"/>
    </row>
    <row r="388" ht="15.75">
      <c r="B388" s="51"/>
    </row>
    <row r="389" ht="15.75">
      <c r="B389" s="51"/>
    </row>
    <row r="390" ht="15.75">
      <c r="B390" s="51"/>
    </row>
    <row r="391" ht="15.75">
      <c r="B391" s="51"/>
    </row>
    <row r="392" ht="15.75">
      <c r="B392" s="51"/>
    </row>
    <row r="393" ht="15.75">
      <c r="B393" s="51"/>
    </row>
    <row r="394" ht="15.75">
      <c r="B394" s="51"/>
    </row>
    <row r="395" ht="15.75">
      <c r="B395" s="51"/>
    </row>
    <row r="396" ht="15.75">
      <c r="B396" s="51"/>
    </row>
    <row r="397" ht="15.75">
      <c r="B397" s="51"/>
    </row>
    <row r="398" ht="15.75">
      <c r="B398" s="51"/>
    </row>
    <row r="399" ht="15.75">
      <c r="B399" s="51"/>
    </row>
    <row r="400" ht="15.75">
      <c r="B400" s="51"/>
    </row>
    <row r="401" ht="15.75">
      <c r="B401" s="51"/>
    </row>
    <row r="402" ht="15.75">
      <c r="B402" s="51"/>
    </row>
    <row r="403" ht="15.75">
      <c r="B403" s="51"/>
    </row>
    <row r="404" ht="15.75">
      <c r="B404" s="51"/>
    </row>
    <row r="405" ht="15.75">
      <c r="B405" s="51"/>
    </row>
    <row r="406" ht="15.75">
      <c r="B406" s="51"/>
    </row>
    <row r="407" ht="15.75">
      <c r="B407" s="51"/>
    </row>
    <row r="408" ht="15.75">
      <c r="B408" s="51"/>
    </row>
    <row r="409" ht="15.75">
      <c r="B409" s="51"/>
    </row>
    <row r="410" ht="15.75">
      <c r="B410" s="51"/>
    </row>
    <row r="411" ht="15.75">
      <c r="B411" s="51"/>
    </row>
    <row r="412" ht="15.75">
      <c r="B412" s="51"/>
    </row>
  </sheetData>
  <sheetProtection/>
  <mergeCells count="91">
    <mergeCell ref="M200:X200"/>
    <mergeCell ref="A198:L198"/>
    <mergeCell ref="M198:P198"/>
    <mergeCell ref="Q198:T198"/>
    <mergeCell ref="V198:X198"/>
    <mergeCell ref="M199:P199"/>
    <mergeCell ref="Q199:T199"/>
    <mergeCell ref="U199:X199"/>
    <mergeCell ref="A196:L196"/>
    <mergeCell ref="Q196:R196"/>
    <mergeCell ref="S196:T196"/>
    <mergeCell ref="U196:V196"/>
    <mergeCell ref="W196:X196"/>
    <mergeCell ref="A197:L197"/>
    <mergeCell ref="W194:X194"/>
    <mergeCell ref="A195:L195"/>
    <mergeCell ref="M195:N195"/>
    <mergeCell ref="O195:P195"/>
    <mergeCell ref="Q195:R195"/>
    <mergeCell ref="S195:T195"/>
    <mergeCell ref="U195:V195"/>
    <mergeCell ref="W195:X195"/>
    <mergeCell ref="A194:L194"/>
    <mergeCell ref="M194:N194"/>
    <mergeCell ref="O194:P194"/>
    <mergeCell ref="Q194:R194"/>
    <mergeCell ref="S194:T194"/>
    <mergeCell ref="U194:V194"/>
    <mergeCell ref="A181:B181"/>
    <mergeCell ref="A182:B182"/>
    <mergeCell ref="A184:B184"/>
    <mergeCell ref="A186:Z186"/>
    <mergeCell ref="A191:B191"/>
    <mergeCell ref="A193:L193"/>
    <mergeCell ref="A159:B159"/>
    <mergeCell ref="A160:B160"/>
    <mergeCell ref="A162:S162"/>
    <mergeCell ref="A168:Z168"/>
    <mergeCell ref="A174:Y174"/>
    <mergeCell ref="A180:B180"/>
    <mergeCell ref="A125:Z125"/>
    <mergeCell ref="A127:B127"/>
    <mergeCell ref="A133:B133"/>
    <mergeCell ref="A134:B134"/>
    <mergeCell ref="A136:Z136"/>
    <mergeCell ref="A158:B158"/>
    <mergeCell ref="A44:B44"/>
    <mergeCell ref="A45:B45"/>
    <mergeCell ref="A47:Z47"/>
    <mergeCell ref="A48:Z48"/>
    <mergeCell ref="A122:B122"/>
    <mergeCell ref="A123:B123"/>
    <mergeCell ref="Y9:Z9"/>
    <mergeCell ref="A10:Z10"/>
    <mergeCell ref="A11:Z11"/>
    <mergeCell ref="A21:B21"/>
    <mergeCell ref="A22:B22"/>
    <mergeCell ref="A24:Z24"/>
    <mergeCell ref="M9:N9"/>
    <mergeCell ref="O9:P9"/>
    <mergeCell ref="Q9:R9"/>
    <mergeCell ref="S9:T9"/>
    <mergeCell ref="U9:V9"/>
    <mergeCell ref="W9:X9"/>
    <mergeCell ref="M4:P4"/>
    <mergeCell ref="Q4:T4"/>
    <mergeCell ref="U4:Z4"/>
    <mergeCell ref="M5:N5"/>
    <mergeCell ref="O5:P5"/>
    <mergeCell ref="Q5:R5"/>
    <mergeCell ref="S5:T5"/>
    <mergeCell ref="U5:V5"/>
    <mergeCell ref="W5:X5"/>
    <mergeCell ref="Y5:Z5"/>
    <mergeCell ref="L3:L8"/>
    <mergeCell ref="C4:C8"/>
    <mergeCell ref="D4:D8"/>
    <mergeCell ref="H4:H8"/>
    <mergeCell ref="I4:I8"/>
    <mergeCell ref="J4:J8"/>
    <mergeCell ref="K4:K8"/>
    <mergeCell ref="A1:Z1"/>
    <mergeCell ref="A2:A8"/>
    <mergeCell ref="B2:B8"/>
    <mergeCell ref="C2:D3"/>
    <mergeCell ref="E2:E8"/>
    <mergeCell ref="F2:F8"/>
    <mergeCell ref="G2:L2"/>
    <mergeCell ref="M2:Z3"/>
    <mergeCell ref="G3:G8"/>
    <mergeCell ref="H3:K3"/>
  </mergeCells>
  <printOptions/>
  <pageMargins left="0.2362204724409449" right="0.2362204724409449" top="0.6692913385826772" bottom="0.6692913385826772" header="0.31496062992125984" footer="0.31496062992125984"/>
  <pageSetup fitToHeight="6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2017-06-01T07:40:01Z</cp:lastPrinted>
  <dcterms:created xsi:type="dcterms:W3CDTF">2003-06-23T04:55:14Z</dcterms:created>
  <dcterms:modified xsi:type="dcterms:W3CDTF">2017-08-21T11:52:47Z</dcterms:modified>
  <cp:category/>
  <cp:version/>
  <cp:contentType/>
  <cp:contentStatus/>
</cp:coreProperties>
</file>